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15480" windowHeight="8505"/>
  </bookViews>
  <sheets>
    <sheet name="Resumen Presup." sheetId="6" r:id="rId1"/>
    <sheet name="Pres-Total Arg (1)" sheetId="7" r:id="rId2"/>
    <sheet name="Presup Margen Arg Pte" sheetId="8" r:id="rId3"/>
    <sheet name="Presup meandros Arg" sheetId="5" r:id="rId4"/>
    <sheet name="Presup Terraplen Def RP N°54" sheetId="4" r:id="rId5"/>
    <sheet name="Hoja1" sheetId="1" r:id="rId6"/>
    <sheet name="Hoja2" sheetId="2" r:id="rId7"/>
    <sheet name="Hoja3" sheetId="3" r:id="rId8"/>
  </sheets>
  <externalReferences>
    <externalReference r:id="rId9"/>
  </externalReferences>
  <definedNames>
    <definedName name="_xlnm.Print_Area" localSheetId="1">'Pres-Total Arg (1)'!$C$1:$I$27</definedName>
    <definedName name="_xlnm.Print_Area" localSheetId="2">'Presup Margen Arg Pte'!$B$1:$I$27</definedName>
    <definedName name="_xlnm.Print_Area" localSheetId="3">'Presup meandros Arg'!$B$1:$I$27</definedName>
    <definedName name="_xlnm.Print_Area" localSheetId="4">'Presup Terraplen Def RP N°54'!$B$1:$I$27</definedName>
    <definedName name="_xlnm.Print_Area" localSheetId="0">'Resumen Presup.'!$A$1:$E$32</definedName>
    <definedName name="_xlnm.Print_Titles" localSheetId="0">'Resumen Presup.'!$1:$2</definedName>
  </definedNames>
  <calcPr calcId="125725"/>
</workbook>
</file>

<file path=xl/calcChain.xml><?xml version="1.0" encoding="utf-8"?>
<calcChain xmlns="http://schemas.openxmlformats.org/spreadsheetml/2006/main">
  <c r="H17" i="7"/>
  <c r="H24" i="4"/>
  <c r="H23"/>
  <c r="H13"/>
  <c r="H12"/>
  <c r="H24" i="5"/>
  <c r="H23"/>
  <c r="H13"/>
  <c r="H12"/>
  <c r="H24" i="8"/>
  <c r="H23"/>
  <c r="H13"/>
  <c r="H12"/>
  <c r="H24" i="7"/>
  <c r="H23"/>
  <c r="H13"/>
  <c r="I13" s="1"/>
  <c r="H12"/>
  <c r="I12" s="1"/>
  <c r="I24" i="8" l="1"/>
  <c r="I23"/>
  <c r="I13"/>
  <c r="I12"/>
  <c r="I24" i="7"/>
  <c r="I23"/>
  <c r="I24" i="5"/>
  <c r="I23"/>
  <c r="I13"/>
  <c r="I12"/>
  <c r="I24" i="4"/>
  <c r="I23"/>
  <c r="I13"/>
  <c r="I12"/>
  <c r="I11" i="7" l="1"/>
  <c r="I11" i="8"/>
  <c r="I11" i="5"/>
  <c r="I11" i="4"/>
  <c r="H18" l="1"/>
  <c r="I18" s="1"/>
  <c r="H18" i="5"/>
  <c r="I18" s="1"/>
  <c r="H18" i="8"/>
  <c r="I18" s="1"/>
  <c r="H18" i="7"/>
  <c r="I18" s="1"/>
  <c r="H19" i="4"/>
  <c r="I19" s="1"/>
  <c r="H19" i="5"/>
  <c r="I19" s="1"/>
  <c r="H19" i="8"/>
  <c r="I19" s="1"/>
  <c r="H19" i="7"/>
  <c r="I19" s="1"/>
  <c r="H20" i="4" l="1"/>
  <c r="I20" s="1"/>
  <c r="H20" i="5"/>
  <c r="I20" s="1"/>
  <c r="H20" i="8"/>
  <c r="I20" s="1"/>
  <c r="H20" i="7"/>
  <c r="I20" s="1"/>
  <c r="H16" i="4" l="1"/>
  <c r="I16" s="1"/>
  <c r="H16" i="5"/>
  <c r="I16" s="1"/>
  <c r="H16" i="8"/>
  <c r="I16" s="1"/>
  <c r="H16" i="7"/>
  <c r="I16" s="1"/>
  <c r="H17" i="4"/>
  <c r="I17" s="1"/>
  <c r="I15" s="1"/>
  <c r="H25" s="1"/>
  <c r="I25" s="1"/>
  <c r="I22" s="1"/>
  <c r="I27" s="1"/>
  <c r="B13" i="6" s="1"/>
  <c r="H17" i="8"/>
  <c r="I17" s="1"/>
  <c r="H17" i="5"/>
  <c r="I17" s="1"/>
  <c r="I15" s="1"/>
  <c r="I17" i="7"/>
  <c r="I15" s="1"/>
  <c r="H25" s="1"/>
  <c r="H25" i="5" l="1"/>
  <c r="I25" s="1"/>
  <c r="I22" s="1"/>
  <c r="I22" i="7"/>
  <c r="I27" s="1"/>
  <c r="I25"/>
  <c r="I15" i="8"/>
  <c r="I27" i="5" l="1"/>
  <c r="B11" i="6" s="1"/>
  <c r="H25" i="8"/>
  <c r="I25" s="1"/>
  <c r="I22" l="1"/>
  <c r="I27" l="1"/>
  <c r="J27" i="7" s="1"/>
  <c r="B9" i="6" l="1"/>
  <c r="B15" s="1"/>
</calcChain>
</file>

<file path=xl/sharedStrings.xml><?xml version="1.0" encoding="utf-8"?>
<sst xmlns="http://schemas.openxmlformats.org/spreadsheetml/2006/main" count="183" uniqueCount="47">
  <si>
    <t>Proyecto de Defensa de las Márgenes del Río Pilcomayo                                        Ing. Eduardo
Zona Misión La Paz (Argentina)                                                                             Barbagelata
Comisión Trinacional para el Desarrollo de la Cuenca Río Pilcomayo</t>
  </si>
  <si>
    <t xml:space="preserve">PRESUPUESTO </t>
  </si>
  <si>
    <t>TRAMO TERRAPLÉN DE DEFENSA RUTA PROVINCIAL N° 54 - ARGENTINA</t>
  </si>
  <si>
    <t xml:space="preserve">Rubro  </t>
  </si>
  <si>
    <t>Ítem</t>
  </si>
  <si>
    <t>Designación</t>
  </si>
  <si>
    <t>Un</t>
  </si>
  <si>
    <t>Cant.</t>
  </si>
  <si>
    <t>costo /un</t>
  </si>
  <si>
    <t>Importe</t>
  </si>
  <si>
    <t>Movimiento de Suelos</t>
  </si>
  <si>
    <t>Subtotal =</t>
  </si>
  <si>
    <t>1.1</t>
  </si>
  <si>
    <t>Desbosque y destronque</t>
  </si>
  <si>
    <t>ha</t>
  </si>
  <si>
    <t>Ejecución de terraplén incluida tareas de excavación</t>
  </si>
  <si>
    <t>m³</t>
  </si>
  <si>
    <t>Obras de Protección</t>
  </si>
  <si>
    <t>2.1</t>
  </si>
  <si>
    <t xml:space="preserve">Geobolsas rellenas con suelo </t>
  </si>
  <si>
    <t>2.2</t>
  </si>
  <si>
    <t>Geoceldas, e = 20 cm rellenas con suelo cemento al 7%</t>
  </si>
  <si>
    <t>m²</t>
  </si>
  <si>
    <t>2.3</t>
  </si>
  <si>
    <t>Geotextil no tejido de 200 gramos</t>
  </si>
  <si>
    <t>Otros</t>
  </si>
  <si>
    <t>3.1</t>
  </si>
  <si>
    <t>Movilidad para la supervisión</t>
  </si>
  <si>
    <t>mes</t>
  </si>
  <si>
    <t>3.2</t>
  </si>
  <si>
    <t>Vivienda para la supervisión</t>
  </si>
  <si>
    <t>3.3</t>
  </si>
  <si>
    <t>Movilización de obra</t>
  </si>
  <si>
    <t>gl</t>
  </si>
  <si>
    <t>PRESUPUESTO</t>
  </si>
  <si>
    <t>Proyecto de Defensa de las Márgenes del Río Pilcomayo                                        Ing. Eduardo
Zona Misión La Paz (Argentina)                                                                              Barbagelata
Comisión Trinacional para el Desarrollo de la Cuenca Río Pilcomayo</t>
  </si>
  <si>
    <t xml:space="preserve"> MARGEN ARGENTINA - ZONA DE MEANDROS </t>
  </si>
  <si>
    <t>Proyecto de Defensa de las Márgenes del Río Pilcomayo                                                                                                                       Ing. Eduardo
Zona Misión La Paz (Argentina)                                                                                                                                                             Barbagelata
Comisión Trinacional para el Desarrollo de la Cuenca Río Pilcomayo</t>
  </si>
  <si>
    <t>RESUMEN DE LOS DISTINTOS SECTORES SOBRE LA MARGEN ARGENTINA</t>
  </si>
  <si>
    <t>MARGEN ARGENTINA - TRAMO RECTO AGUAS ARRIBA DEL PUENTE INTERNACIONAL Y ESTRIBO</t>
  </si>
  <si>
    <t>MARGEN ARGENTINA -  ZONA DE MEANDROS</t>
  </si>
  <si>
    <t xml:space="preserve">TOTAL DEFENSA MARGEN ARGENITNA </t>
  </si>
  <si>
    <t xml:space="preserve">PRESUPUESTO TOTAL </t>
  </si>
  <si>
    <t>MARGEN ARGENTINA</t>
  </si>
  <si>
    <t xml:space="preserve">Geobolsas rellenas con suelo cemento al 5% </t>
  </si>
  <si>
    <r>
      <t>Geotubos de 1,5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con suelo cemento al 5%</t>
    </r>
  </si>
  <si>
    <r>
      <t>Geotubos de 3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con suelo cemento al 5%</t>
    </r>
  </si>
</sst>
</file>

<file path=xl/styles.xml><?xml version="1.0" encoding="utf-8"?>
<styleSheet xmlns="http://schemas.openxmlformats.org/spreadsheetml/2006/main">
  <numFmts count="8">
    <numFmt numFmtId="164" formatCode="[$$-2C0A]\ #,##0.00"/>
    <numFmt numFmtId="165" formatCode="_([$€]* #,##0.00_);_([$€]* \(#,##0.00\);_([$€]* &quot;-&quot;??_);_(@_)"/>
    <numFmt numFmtId="166" formatCode="#,##0.000"/>
    <numFmt numFmtId="167" formatCode="_-* #,##0.00_-;\-* #,##0.00_-;_-* &quot;-&quot;??_-;_-@_-"/>
    <numFmt numFmtId="168" formatCode="&quot;x &quot;0&quot;  hs/día&quot;"/>
    <numFmt numFmtId="169" formatCode="&quot;$&quot;\ #,##0.00"/>
    <numFmt numFmtId="170" formatCode="[$$-2C0A]#,##0"/>
    <numFmt numFmtId="171" formatCode="&quot;U$S&quot;\ #,##0.00\ 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i/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u/>
      <sz val="9"/>
      <color theme="10"/>
      <name val="Arial"/>
      <family val="2"/>
    </font>
    <font>
      <sz val="10"/>
      <name val="Times New Roman"/>
      <family val="1"/>
    </font>
    <font>
      <vertAlign val="superscript"/>
      <sz val="10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11"/>
      <name val="Times New Roman"/>
      <family val="1"/>
    </font>
    <font>
      <b/>
      <sz val="1"/>
      <color indexed="8"/>
      <name val="Courier New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sz val="1"/>
      <color indexed="8"/>
      <name val="Courier"/>
      <family val="3"/>
    </font>
    <font>
      <b/>
      <u/>
      <sz val="1"/>
      <color indexed="8"/>
      <name val="Courier New"/>
      <family val="3"/>
    </font>
    <font>
      <b/>
      <u/>
      <sz val="1"/>
      <color indexed="8"/>
      <name val="Courier"/>
      <family val="3"/>
    </font>
    <font>
      <sz val="11"/>
      <color indexed="8"/>
      <name val="Calibri"/>
      <family val="2"/>
    </font>
    <font>
      <b/>
      <i/>
      <u/>
      <sz val="13"/>
      <name val="Times New Roman"/>
      <family val="1"/>
    </font>
    <font>
      <i/>
      <u/>
      <sz val="13"/>
      <name val="Calibri"/>
      <family val="2"/>
      <scheme val="minor"/>
    </font>
    <font>
      <b/>
      <sz val="11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1">
    <border>
      <left/>
      <right/>
      <top/>
      <bottom/>
      <diagonal/>
    </border>
    <border>
      <left style="double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64"/>
      </right>
      <top/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46">
    <xf numFmtId="0" fontId="0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3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5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7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5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3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5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3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1" applyFill="1" applyAlignment="1">
      <alignment horizontal="center" vertical="center"/>
    </xf>
    <xf numFmtId="0" fontId="2" fillId="0" borderId="0" xfId="1" applyFill="1" applyAlignment="1">
      <alignment vertical="center"/>
    </xf>
    <xf numFmtId="0" fontId="0" fillId="0" borderId="0" xfId="1" applyFont="1" applyFill="1" applyAlignment="1">
      <alignment vertical="center" wrapText="1"/>
    </xf>
    <xf numFmtId="4" fontId="2" fillId="0" borderId="0" xfId="1" applyNumberFormat="1" applyFill="1" applyAlignment="1">
      <alignment horizontal="center" vertical="center"/>
    </xf>
    <xf numFmtId="4" fontId="2" fillId="0" borderId="0" xfId="1" applyNumberFormat="1" applyFill="1" applyBorder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9" xfId="1" applyNumberFormat="1" applyFont="1" applyFill="1" applyBorder="1" applyAlignment="1" applyProtection="1">
      <alignment vertical="center"/>
    </xf>
    <xf numFmtId="0" fontId="4" fillId="0" borderId="0" xfId="1" applyNumberFormat="1" applyFont="1" applyFill="1" applyBorder="1" applyAlignment="1" applyProtection="1">
      <alignment vertical="center"/>
    </xf>
    <xf numFmtId="0" fontId="4" fillId="2" borderId="0" xfId="1" applyNumberFormat="1" applyFont="1" applyFill="1" applyBorder="1" applyAlignment="1" applyProtection="1">
      <alignment vertical="center"/>
    </xf>
    <xf numFmtId="0" fontId="4" fillId="0" borderId="10" xfId="1" applyNumberFormat="1" applyFont="1" applyFill="1" applyBorder="1" applyAlignment="1" applyProtection="1">
      <alignment vertical="center"/>
    </xf>
    <xf numFmtId="0" fontId="2" fillId="0" borderId="0" xfId="1" applyFont="1" applyFill="1" applyAlignment="1">
      <alignment vertical="center"/>
    </xf>
    <xf numFmtId="4" fontId="2" fillId="0" borderId="0" xfId="1" applyNumberFormat="1" applyFill="1" applyAlignment="1">
      <alignment vertical="center"/>
    </xf>
    <xf numFmtId="0" fontId="5" fillId="2" borderId="11" xfId="1" applyNumberFormat="1" applyFont="1" applyFill="1" applyBorder="1" applyAlignment="1" applyProtection="1">
      <alignment horizontal="center" vertical="center"/>
    </xf>
    <xf numFmtId="0" fontId="6" fillId="2" borderId="12" xfId="1" applyNumberFormat="1" applyFont="1" applyFill="1" applyBorder="1" applyAlignment="1" applyProtection="1">
      <alignment horizontal="center" vertical="center"/>
    </xf>
    <xf numFmtId="0" fontId="4" fillId="2" borderId="13" xfId="1" applyFont="1" applyFill="1" applyBorder="1" applyAlignment="1" applyProtection="1">
      <alignment horizontal="right" vertical="center" wrapText="1"/>
    </xf>
    <xf numFmtId="164" fontId="4" fillId="2" borderId="14" xfId="1" applyNumberFormat="1" applyFont="1" applyFill="1" applyBorder="1" applyAlignment="1" applyProtection="1">
      <alignment horizontal="left" vertical="center"/>
    </xf>
    <xf numFmtId="0" fontId="6" fillId="0" borderId="0" xfId="1" applyFont="1" applyFill="1" applyAlignment="1">
      <alignment vertical="center"/>
    </xf>
    <xf numFmtId="0" fontId="7" fillId="0" borderId="0" xfId="2" applyFill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4" fillId="2" borderId="16" xfId="1" applyNumberFormat="1" applyFont="1" applyFill="1" applyBorder="1" applyAlignment="1" applyProtection="1">
      <alignment horizontal="center" vertical="center"/>
    </xf>
    <xf numFmtId="0" fontId="6" fillId="2" borderId="16" xfId="3" applyFont="1" applyFill="1" applyBorder="1" applyAlignment="1">
      <alignment horizontal="left" vertical="center"/>
    </xf>
    <xf numFmtId="0" fontId="6" fillId="2" borderId="16" xfId="3" applyFont="1" applyFill="1" applyBorder="1" applyAlignment="1">
      <alignment horizontal="center" vertical="center"/>
    </xf>
    <xf numFmtId="4" fontId="6" fillId="2" borderId="16" xfId="1" applyNumberFormat="1" applyFont="1" applyFill="1" applyBorder="1" applyAlignment="1" applyProtection="1">
      <alignment horizontal="center" vertical="center"/>
    </xf>
    <xf numFmtId="164" fontId="6" fillId="2" borderId="16" xfId="1" applyNumberFormat="1" applyFont="1" applyFill="1" applyBorder="1" applyAlignment="1" applyProtection="1">
      <alignment horizontal="center" vertical="center"/>
    </xf>
    <xf numFmtId="164" fontId="6" fillId="2" borderId="17" xfId="1" applyNumberFormat="1" applyFont="1" applyFill="1" applyBorder="1" applyAlignment="1" applyProtection="1">
      <alignment horizontal="center" vertical="center"/>
    </xf>
    <xf numFmtId="2" fontId="6" fillId="0" borderId="0" xfId="1" applyNumberFormat="1" applyFont="1" applyFill="1" applyAlignment="1">
      <alignment vertical="center"/>
    </xf>
    <xf numFmtId="2" fontId="2" fillId="0" borderId="0" xfId="1" applyNumberFormat="1" applyFill="1" applyAlignment="1">
      <alignment vertical="center"/>
    </xf>
    <xf numFmtId="0" fontId="5" fillId="2" borderId="18" xfId="1" applyNumberFormat="1" applyFont="1" applyFill="1" applyBorder="1" applyAlignment="1" applyProtection="1">
      <alignment horizontal="center" vertical="center"/>
    </xf>
    <xf numFmtId="0" fontId="6" fillId="2" borderId="16" xfId="3" applyFont="1" applyFill="1" applyBorder="1" applyAlignment="1">
      <alignment horizontal="left" vertical="center" wrapText="1"/>
    </xf>
    <xf numFmtId="0" fontId="6" fillId="2" borderId="19" xfId="3" applyFont="1" applyFill="1" applyBorder="1" applyAlignment="1">
      <alignment horizontal="center" vertical="center"/>
    </xf>
    <xf numFmtId="4" fontId="6" fillId="2" borderId="19" xfId="1" applyNumberFormat="1" applyFont="1" applyFill="1" applyBorder="1" applyAlignment="1" applyProtection="1">
      <alignment horizontal="center" vertical="center"/>
    </xf>
    <xf numFmtId="0" fontId="5" fillId="2" borderId="20" xfId="1" applyNumberFormat="1" applyFont="1" applyFill="1" applyBorder="1" applyAlignment="1" applyProtection="1">
      <alignment vertical="center"/>
    </xf>
    <xf numFmtId="0" fontId="4" fillId="2" borderId="21" xfId="1" applyNumberFormat="1" applyFont="1" applyFill="1" applyBorder="1" applyAlignment="1" applyProtection="1">
      <alignment vertical="center"/>
    </xf>
    <xf numFmtId="164" fontId="4" fillId="2" borderId="21" xfId="1" applyNumberFormat="1" applyFont="1" applyFill="1" applyBorder="1" applyAlignment="1" applyProtection="1">
      <alignment vertical="center"/>
    </xf>
    <xf numFmtId="164" fontId="4" fillId="2" borderId="22" xfId="1" applyNumberFormat="1" applyFont="1" applyFill="1" applyBorder="1" applyAlignment="1" applyProtection="1">
      <alignment vertical="center"/>
    </xf>
    <xf numFmtId="0" fontId="8" fillId="2" borderId="23" xfId="1" applyNumberFormat="1" applyFont="1" applyFill="1" applyBorder="1" applyAlignment="1" applyProtection="1">
      <alignment horizontal="center" vertical="center"/>
    </xf>
    <xf numFmtId="0" fontId="4" fillId="2" borderId="13" xfId="1" applyFont="1" applyFill="1" applyBorder="1" applyAlignment="1" applyProtection="1">
      <alignment horizontal="center" vertical="center" wrapText="1"/>
    </xf>
    <xf numFmtId="0" fontId="8" fillId="2" borderId="13" xfId="1" applyFont="1" applyFill="1" applyBorder="1" applyAlignment="1" applyProtection="1"/>
    <xf numFmtId="0" fontId="6" fillId="2" borderId="13" xfId="1" applyFont="1" applyFill="1" applyBorder="1" applyAlignment="1" applyProtection="1"/>
    <xf numFmtId="0" fontId="4" fillId="2" borderId="24" xfId="1" applyNumberFormat="1" applyFont="1" applyFill="1" applyBorder="1" applyAlignment="1" applyProtection="1">
      <alignment horizontal="center" vertical="center"/>
    </xf>
    <xf numFmtId="0" fontId="5" fillId="2" borderId="25" xfId="1" applyNumberFormat="1" applyFont="1" applyFill="1" applyBorder="1" applyAlignment="1" applyProtection="1">
      <alignment horizontal="center" vertical="center"/>
    </xf>
    <xf numFmtId="0" fontId="4" fillId="2" borderId="26" xfId="1" applyNumberFormat="1" applyFont="1" applyFill="1" applyBorder="1" applyAlignment="1" applyProtection="1">
      <alignment horizontal="center" vertical="center"/>
    </xf>
    <xf numFmtId="0" fontId="6" fillId="2" borderId="26" xfId="3" applyFont="1" applyFill="1" applyBorder="1" applyAlignment="1">
      <alignment horizontal="left" vertical="center" wrapText="1"/>
    </xf>
    <xf numFmtId="0" fontId="6" fillId="2" borderId="26" xfId="3" applyFont="1" applyFill="1" applyBorder="1" applyAlignment="1">
      <alignment horizontal="center" vertical="center"/>
    </xf>
    <xf numFmtId="4" fontId="6" fillId="2" borderId="26" xfId="1" applyNumberFormat="1" applyFont="1" applyFill="1" applyBorder="1" applyAlignment="1" applyProtection="1">
      <alignment horizontal="center" vertical="center"/>
    </xf>
    <xf numFmtId="164" fontId="6" fillId="2" borderId="26" xfId="1" applyNumberFormat="1" applyFont="1" applyFill="1" applyBorder="1" applyAlignment="1" applyProtection="1">
      <alignment horizontal="center" vertical="center"/>
    </xf>
    <xf numFmtId="164" fontId="6" fillId="2" borderId="27" xfId="1" applyNumberFormat="1" applyFont="1" applyFill="1" applyBorder="1" applyAlignment="1" applyProtection="1">
      <alignment horizontal="center" vertical="center"/>
    </xf>
    <xf numFmtId="0" fontId="5" fillId="2" borderId="9" xfId="1" applyNumberFormat="1" applyFont="1" applyFill="1" applyBorder="1" applyAlignment="1" applyProtection="1">
      <alignment horizontal="center" vertical="center"/>
    </xf>
    <xf numFmtId="0" fontId="4" fillId="2" borderId="28" xfId="1" applyNumberFormat="1" applyFont="1" applyFill="1" applyBorder="1" applyAlignment="1" applyProtection="1">
      <alignment horizontal="center" vertical="center"/>
    </xf>
    <xf numFmtId="0" fontId="6" fillId="2" borderId="0" xfId="3" applyFont="1" applyFill="1" applyBorder="1" applyAlignment="1">
      <alignment horizontal="left" vertical="center"/>
    </xf>
    <xf numFmtId="0" fontId="6" fillId="2" borderId="0" xfId="3" applyFont="1" applyFill="1" applyBorder="1" applyAlignment="1">
      <alignment horizontal="center" vertical="center"/>
    </xf>
    <xf numFmtId="4" fontId="6" fillId="2" borderId="0" xfId="1" applyNumberFormat="1" applyFont="1" applyFill="1" applyBorder="1" applyAlignment="1" applyProtection="1">
      <alignment horizontal="center" vertical="center"/>
    </xf>
    <xf numFmtId="164" fontId="6" fillId="2" borderId="10" xfId="1" applyNumberFormat="1" applyFont="1" applyFill="1" applyBorder="1" applyAlignment="1" applyProtection="1">
      <alignment horizontal="center" vertical="center"/>
    </xf>
    <xf numFmtId="0" fontId="5" fillId="2" borderId="29" xfId="1" applyNumberFormat="1" applyFont="1" applyFill="1" applyBorder="1" applyAlignment="1" applyProtection="1">
      <alignment horizontal="center" vertical="center"/>
    </xf>
    <xf numFmtId="0" fontId="6" fillId="2" borderId="24" xfId="3" applyFont="1" applyFill="1" applyBorder="1" applyAlignment="1">
      <alignment horizontal="left" vertical="center"/>
    </xf>
    <xf numFmtId="0" fontId="6" fillId="2" borderId="24" xfId="3" applyFont="1" applyFill="1" applyBorder="1" applyAlignment="1">
      <alignment horizontal="center" vertical="center"/>
    </xf>
    <xf numFmtId="4" fontId="6" fillId="2" borderId="24" xfId="1" applyNumberFormat="1" applyFont="1" applyFill="1" applyBorder="1" applyAlignment="1" applyProtection="1">
      <alignment horizontal="center" vertical="center"/>
    </xf>
    <xf numFmtId="0" fontId="4" fillId="2" borderId="30" xfId="1" applyNumberFormat="1" applyFont="1" applyFill="1" applyBorder="1" applyAlignment="1" applyProtection="1">
      <alignment horizontal="center" vertical="center"/>
    </xf>
    <xf numFmtId="0" fontId="6" fillId="2" borderId="26" xfId="3" applyFont="1" applyFill="1" applyBorder="1" applyAlignment="1">
      <alignment horizontal="left" vertical="center"/>
    </xf>
    <xf numFmtId="0" fontId="7" fillId="0" borderId="0" xfId="2" applyFill="1" applyBorder="1" applyAlignment="1" applyProtection="1">
      <alignment horizontal="center" vertical="center"/>
    </xf>
    <xf numFmtId="0" fontId="5" fillId="2" borderId="31" xfId="1" applyNumberFormat="1" applyFont="1" applyFill="1" applyBorder="1" applyAlignment="1" applyProtection="1">
      <alignment horizontal="center" vertical="center"/>
    </xf>
    <xf numFmtId="0" fontId="5" fillId="2" borderId="0" xfId="1" applyNumberFormat="1" applyFont="1" applyFill="1" applyBorder="1" applyAlignment="1" applyProtection="1">
      <alignment horizontal="center" vertical="center"/>
    </xf>
    <xf numFmtId="0" fontId="10" fillId="2" borderId="0" xfId="3" applyFont="1" applyFill="1" applyBorder="1" applyAlignment="1">
      <alignment horizontal="left" vertical="center"/>
    </xf>
    <xf numFmtId="4" fontId="11" fillId="2" borderId="0" xfId="1" applyNumberFormat="1" applyFont="1" applyFill="1" applyBorder="1" applyAlignment="1" applyProtection="1">
      <alignment horizontal="center" vertical="center"/>
    </xf>
    <xf numFmtId="164" fontId="11" fillId="2" borderId="0" xfId="1" applyNumberFormat="1" applyFont="1" applyFill="1" applyBorder="1" applyAlignment="1" applyProtection="1">
      <alignment horizontal="center" vertical="center"/>
    </xf>
    <xf numFmtId="164" fontId="11" fillId="2" borderId="32" xfId="1" applyNumberFormat="1" applyFont="1" applyFill="1" applyBorder="1" applyAlignment="1" applyProtection="1">
      <alignment horizontal="center" vertical="center"/>
    </xf>
    <xf numFmtId="0" fontId="2" fillId="0" borderId="0" xfId="1" applyFill="1" applyBorder="1" applyAlignment="1">
      <alignment horizontal="center" vertical="center"/>
    </xf>
    <xf numFmtId="0" fontId="6" fillId="2" borderId="0" xfId="1" applyFont="1" applyFill="1" applyBorder="1" applyAlignment="1">
      <alignment vertical="center"/>
    </xf>
    <xf numFmtId="0" fontId="2" fillId="2" borderId="0" xfId="1" applyFill="1" applyBorder="1" applyAlignment="1">
      <alignment vertical="center"/>
    </xf>
    <xf numFmtId="0" fontId="6" fillId="2" borderId="0" xfId="1" applyFont="1" applyFill="1" applyBorder="1" applyAlignment="1">
      <alignment vertical="center" wrapText="1"/>
    </xf>
    <xf numFmtId="0" fontId="2" fillId="2" borderId="33" xfId="1" applyFill="1" applyBorder="1" applyAlignment="1">
      <alignment vertical="center"/>
    </xf>
    <xf numFmtId="164" fontId="12" fillId="2" borderId="36" xfId="1" applyNumberFormat="1" applyFont="1" applyFill="1" applyBorder="1" applyAlignment="1">
      <alignment horizontal="center" vertical="center"/>
    </xf>
    <xf numFmtId="4" fontId="2" fillId="2" borderId="0" xfId="1" applyNumberFormat="1" applyFill="1" applyAlignment="1">
      <alignment horizontal="center" vertical="center"/>
    </xf>
    <xf numFmtId="4" fontId="2" fillId="0" borderId="37" xfId="1" applyNumberFormat="1" applyFill="1" applyBorder="1" applyAlignment="1">
      <alignment vertical="center"/>
    </xf>
    <xf numFmtId="4" fontId="2" fillId="3" borderId="0" xfId="1" applyNumberFormat="1" applyFill="1" applyAlignment="1">
      <alignment horizontal="center" vertical="center"/>
    </xf>
    <xf numFmtId="0" fontId="21" fillId="0" borderId="0" xfId="75" applyFont="1" applyAlignment="1">
      <alignment horizontal="center" wrapText="1"/>
    </xf>
    <xf numFmtId="0" fontId="22" fillId="0" borderId="38" xfId="75" applyFont="1" applyBorder="1" applyAlignment="1">
      <alignment horizontal="center" vertical="center" wrapText="1"/>
    </xf>
    <xf numFmtId="169" fontId="22" fillId="2" borderId="16" xfId="75" applyNumberFormat="1" applyFont="1" applyFill="1" applyBorder="1" applyAlignment="1">
      <alignment horizontal="center" vertical="center" wrapText="1"/>
    </xf>
    <xf numFmtId="0" fontId="23" fillId="0" borderId="0" xfId="75" applyFont="1" applyBorder="1" applyAlignment="1">
      <alignment horizontal="center" vertical="center" wrapText="1"/>
    </xf>
    <xf numFmtId="169" fontId="22" fillId="2" borderId="0" xfId="75" applyNumberFormat="1" applyFont="1" applyFill="1" applyBorder="1" applyAlignment="1">
      <alignment horizontal="center" vertical="center" wrapText="1"/>
    </xf>
    <xf numFmtId="0" fontId="22" fillId="0" borderId="16" xfId="75" applyFont="1" applyBorder="1" applyAlignment="1">
      <alignment horizontal="center" vertical="center" wrapText="1"/>
    </xf>
    <xf numFmtId="0" fontId="22" fillId="0" borderId="0" xfId="75" applyFont="1" applyBorder="1" applyAlignment="1">
      <alignment horizontal="center" vertical="center" wrapText="1"/>
    </xf>
    <xf numFmtId="171" fontId="22" fillId="0" borderId="0" xfId="0" applyNumberFormat="1" applyFont="1" applyFill="1" applyBorder="1" applyAlignment="1">
      <alignment horizontal="center" vertical="center"/>
    </xf>
    <xf numFmtId="0" fontId="24" fillId="0" borderId="16" xfId="75" applyFont="1" applyBorder="1" applyAlignment="1">
      <alignment horizontal="center" vertical="center" wrapText="1"/>
    </xf>
    <xf numFmtId="169" fontId="24" fillId="2" borderId="16" xfId="75" applyNumberFormat="1" applyFont="1" applyFill="1" applyBorder="1" applyAlignment="1">
      <alignment horizontal="center" vertical="center" wrapText="1"/>
    </xf>
    <xf numFmtId="0" fontId="24" fillId="0" borderId="0" xfId="75" applyFont="1" applyBorder="1" applyAlignment="1">
      <alignment horizontal="center" vertical="center" wrapText="1"/>
    </xf>
    <xf numFmtId="0" fontId="22" fillId="0" borderId="19" xfId="75" applyFont="1" applyBorder="1" applyAlignment="1">
      <alignment horizontal="center" vertical="center" wrapText="1"/>
    </xf>
    <xf numFmtId="169" fontId="22" fillId="2" borderId="19" xfId="75" applyNumberFormat="1" applyFont="1" applyFill="1" applyBorder="1" applyAlignment="1">
      <alignment horizontal="center" vertical="center" wrapText="1"/>
    </xf>
    <xf numFmtId="0" fontId="22" fillId="0" borderId="36" xfId="75" applyFont="1" applyBorder="1" applyAlignment="1">
      <alignment horizontal="center" vertical="center" wrapText="1"/>
    </xf>
    <xf numFmtId="169" fontId="22" fillId="2" borderId="36" xfId="75" applyNumberFormat="1" applyFont="1" applyFill="1" applyBorder="1" applyAlignment="1">
      <alignment horizontal="center" vertical="center" wrapText="1"/>
    </xf>
    <xf numFmtId="0" fontId="20" fillId="0" borderId="0" xfId="75" applyFont="1" applyAlignment="1">
      <alignment horizontal="center" wrapText="1"/>
    </xf>
    <xf numFmtId="0" fontId="0" fillId="0" borderId="0" xfId="0" applyBorder="1"/>
    <xf numFmtId="4" fontId="6" fillId="0" borderId="0" xfId="1" applyNumberFormat="1" applyFont="1" applyFill="1" applyAlignment="1">
      <alignment vertical="center"/>
    </xf>
    <xf numFmtId="4" fontId="6" fillId="0" borderId="26" xfId="1" applyNumberFormat="1" applyFont="1" applyFill="1" applyBorder="1" applyAlignment="1" applyProtection="1">
      <alignment horizontal="center" vertical="center"/>
    </xf>
    <xf numFmtId="0" fontId="5" fillId="2" borderId="39" xfId="1" applyNumberFormat="1" applyFont="1" applyFill="1" applyBorder="1" applyAlignment="1" applyProtection="1">
      <alignment horizontal="center" vertical="center"/>
    </xf>
    <xf numFmtId="0" fontId="6" fillId="2" borderId="28" xfId="3" applyFont="1" applyFill="1" applyBorder="1" applyAlignment="1">
      <alignment horizontal="left" vertical="center"/>
    </xf>
    <xf numFmtId="0" fontId="6" fillId="2" borderId="28" xfId="3" applyFont="1" applyFill="1" applyBorder="1" applyAlignment="1">
      <alignment horizontal="center" vertical="center"/>
    </xf>
    <xf numFmtId="4" fontId="6" fillId="2" borderId="28" xfId="1" applyNumberFormat="1" applyFont="1" applyFill="1" applyBorder="1" applyAlignment="1" applyProtection="1">
      <alignment horizontal="center" vertical="center"/>
    </xf>
    <xf numFmtId="164" fontId="6" fillId="2" borderId="28" xfId="1" applyNumberFormat="1" applyFont="1" applyFill="1" applyBorder="1" applyAlignment="1" applyProtection="1">
      <alignment horizontal="center" vertical="center"/>
    </xf>
    <xf numFmtId="164" fontId="6" fillId="2" borderId="40" xfId="1" applyNumberFormat="1" applyFont="1" applyFill="1" applyBorder="1" applyAlignment="1" applyProtection="1">
      <alignment horizontal="center" vertical="center"/>
    </xf>
    <xf numFmtId="4" fontId="25" fillId="0" borderId="0" xfId="1" applyNumberFormat="1" applyFont="1" applyFill="1" applyAlignment="1">
      <alignment vertical="center"/>
    </xf>
    <xf numFmtId="0" fontId="10" fillId="2" borderId="31" xfId="3" applyFont="1" applyFill="1" applyBorder="1" applyAlignment="1">
      <alignment horizontal="left" vertical="center"/>
    </xf>
    <xf numFmtId="0" fontId="6" fillId="2" borderId="31" xfId="3" applyFont="1" applyFill="1" applyBorder="1" applyAlignment="1">
      <alignment horizontal="center" vertical="center"/>
    </xf>
    <xf numFmtId="169" fontId="4" fillId="0" borderId="0" xfId="1" applyNumberFormat="1" applyFont="1" applyFill="1" applyAlignment="1">
      <alignment vertical="center"/>
    </xf>
    <xf numFmtId="164" fontId="6" fillId="0" borderId="0" xfId="1" applyNumberFormat="1" applyFont="1" applyFill="1" applyAlignment="1">
      <alignment vertical="center"/>
    </xf>
    <xf numFmtId="169" fontId="6" fillId="0" borderId="0" xfId="1" applyNumberFormat="1" applyFont="1" applyFill="1" applyAlignment="1">
      <alignment vertical="center"/>
    </xf>
    <xf numFmtId="4" fontId="4" fillId="2" borderId="21" xfId="1" applyNumberFormat="1" applyFont="1" applyFill="1" applyBorder="1" applyAlignment="1" applyProtection="1">
      <alignment vertical="center"/>
    </xf>
    <xf numFmtId="4" fontId="6" fillId="2" borderId="13" xfId="1" applyNumberFormat="1" applyFont="1" applyFill="1" applyBorder="1" applyAlignment="1" applyProtection="1"/>
    <xf numFmtId="0" fontId="3" fillId="0" borderId="0" xfId="1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0" fillId="0" borderId="0" xfId="75" applyFont="1" applyAlignment="1">
      <alignment horizontal="center" wrapText="1"/>
    </xf>
    <xf numFmtId="4" fontId="4" fillId="0" borderId="4" xfId="1" applyNumberFormat="1" applyFont="1" applyFill="1" applyBorder="1" applyAlignment="1" applyProtection="1">
      <alignment horizontal="center" vertical="center"/>
    </xf>
    <xf numFmtId="4" fontId="4" fillId="0" borderId="8" xfId="1" applyNumberFormat="1" applyFont="1" applyFill="1" applyBorder="1" applyAlignment="1" applyProtection="1">
      <alignment horizontal="center" vertical="center"/>
    </xf>
    <xf numFmtId="0" fontId="4" fillId="2" borderId="13" xfId="1" applyFont="1" applyFill="1" applyBorder="1" applyAlignment="1" applyProtection="1">
      <alignment horizontal="center" vertical="center" wrapText="1"/>
    </xf>
    <xf numFmtId="4" fontId="12" fillId="2" borderId="34" xfId="1" applyNumberFormat="1" applyFont="1" applyFill="1" applyBorder="1" applyAlignment="1">
      <alignment horizontal="center" vertical="center"/>
    </xf>
    <xf numFmtId="4" fontId="12" fillId="2" borderId="35" xfId="1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 textRotation="90" wrapText="1"/>
    </xf>
    <xf numFmtId="0" fontId="4" fillId="0" borderId="5" xfId="1" applyFont="1" applyFill="1" applyBorder="1" applyAlignment="1" applyProtection="1">
      <alignment horizontal="center" vertical="center" textRotation="90" wrapText="1"/>
    </xf>
    <xf numFmtId="0" fontId="4" fillId="0" borderId="2" xfId="1" applyFont="1" applyFill="1" applyBorder="1" applyAlignment="1" applyProtection="1">
      <alignment horizontal="center" vertical="center" textRotation="90" wrapText="1"/>
    </xf>
    <xf numFmtId="0" fontId="4" fillId="0" borderId="6" xfId="1" applyFont="1" applyFill="1" applyBorder="1" applyAlignment="1" applyProtection="1">
      <alignment horizontal="center" vertical="center" textRotation="90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/>
    </xf>
    <xf numFmtId="0" fontId="4" fillId="0" borderId="6" xfId="1" applyFont="1" applyFill="1" applyBorder="1" applyAlignment="1" applyProtection="1">
      <alignment horizontal="center" vertical="center"/>
    </xf>
    <xf numFmtId="4" fontId="4" fillId="2" borderId="3" xfId="1" applyNumberFormat="1" applyFont="1" applyFill="1" applyBorder="1" applyAlignment="1" applyProtection="1">
      <alignment horizontal="center" vertical="center"/>
    </xf>
    <xf numFmtId="4" fontId="4" fillId="2" borderId="7" xfId="1" applyNumberFormat="1" applyFont="1" applyFill="1" applyBorder="1" applyAlignment="1" applyProtection="1">
      <alignment horizontal="center" vertical="center"/>
    </xf>
    <xf numFmtId="4" fontId="4" fillId="0" borderId="3" xfId="1" applyNumberFormat="1" applyFont="1" applyFill="1" applyBorder="1" applyAlignment="1" applyProtection="1">
      <alignment horizontal="center" vertical="center"/>
    </xf>
    <xf numFmtId="4" fontId="4" fillId="0" borderId="7" xfId="1" applyNumberFormat="1" applyFont="1" applyFill="1" applyBorder="1" applyAlignment="1" applyProtection="1">
      <alignment horizontal="center" vertical="center"/>
    </xf>
  </cellXfs>
  <cellStyles count="146">
    <cellStyle name="Euro" xfId="4"/>
    <cellStyle name="Euro 2" xfId="5"/>
    <cellStyle name="Euro 3" xfId="6"/>
    <cellStyle name="Euro 4" xfId="7"/>
    <cellStyle name="Euro 5" xfId="8"/>
    <cellStyle name="Euro 6" xfId="9"/>
    <cellStyle name="Euro_Hoja2" xfId="10"/>
    <cellStyle name="F2" xfId="11"/>
    <cellStyle name="F2 2" xfId="12"/>
    <cellStyle name="F2 3" xfId="13"/>
    <cellStyle name="F2 4" xfId="14"/>
    <cellStyle name="F2 5" xfId="15"/>
    <cellStyle name="F2 6" xfId="16"/>
    <cellStyle name="F2_Hoja2" xfId="17"/>
    <cellStyle name="F3" xfId="18"/>
    <cellStyle name="F3 2" xfId="19"/>
    <cellStyle name="F3 3" xfId="20"/>
    <cellStyle name="F3 4" xfId="21"/>
    <cellStyle name="F3 5" xfId="22"/>
    <cellStyle name="F3 6" xfId="23"/>
    <cellStyle name="F3_Hoja2" xfId="24"/>
    <cellStyle name="F4" xfId="25"/>
    <cellStyle name="F4 2" xfId="26"/>
    <cellStyle name="F4 3" xfId="27"/>
    <cellStyle name="F4 4" xfId="28"/>
    <cellStyle name="F4 5" xfId="29"/>
    <cellStyle name="F4 6" xfId="30"/>
    <cellStyle name="F4_Hoja2" xfId="31"/>
    <cellStyle name="F5" xfId="32"/>
    <cellStyle name="F5 2" xfId="33"/>
    <cellStyle name="F5 3" xfId="34"/>
    <cellStyle name="F5 4" xfId="35"/>
    <cellStyle name="F5 5" xfId="36"/>
    <cellStyle name="F5 6" xfId="37"/>
    <cellStyle name="F5_Hoja2" xfId="38"/>
    <cellStyle name="F6" xfId="39"/>
    <cellStyle name="F6 2" xfId="40"/>
    <cellStyle name="F6 3" xfId="41"/>
    <cellStyle name="F6 4" xfId="42"/>
    <cellStyle name="F6 5" xfId="43"/>
    <cellStyle name="F6 6" xfId="44"/>
    <cellStyle name="F6_Hoja2" xfId="45"/>
    <cellStyle name="F7" xfId="46"/>
    <cellStyle name="F7 2" xfId="47"/>
    <cellStyle name="F7 3" xfId="48"/>
    <cellStyle name="F7 4" xfId="49"/>
    <cellStyle name="F7 5" xfId="50"/>
    <cellStyle name="F7 6" xfId="51"/>
    <cellStyle name="F7_Hoja2" xfId="52"/>
    <cellStyle name="F8" xfId="53"/>
    <cellStyle name="F8 2" xfId="54"/>
    <cellStyle name="F8 3" xfId="55"/>
    <cellStyle name="F8 4" xfId="56"/>
    <cellStyle name="F8 5" xfId="57"/>
    <cellStyle name="F8 6" xfId="58"/>
    <cellStyle name="F8_Hoja2" xfId="59"/>
    <cellStyle name="Hipervínculo" xfId="2" builtinId="8"/>
    <cellStyle name="Millares 2 2" xfId="60"/>
    <cellStyle name="Millares 2 3" xfId="61"/>
    <cellStyle name="Millares 2 4" xfId="62"/>
    <cellStyle name="Millares 5" xfId="63"/>
    <cellStyle name="Moneda 8" xfId="64"/>
    <cellStyle name="Normal" xfId="0" builtinId="0"/>
    <cellStyle name="Normal 10" xfId="65"/>
    <cellStyle name="Normal 11" xfId="66"/>
    <cellStyle name="Normal 12" xfId="67"/>
    <cellStyle name="Normal 13" xfId="68"/>
    <cellStyle name="Normal 14" xfId="69"/>
    <cellStyle name="Normal 15" xfId="70"/>
    <cellStyle name="Normal 16" xfId="71"/>
    <cellStyle name="Normal 17" xfId="72"/>
    <cellStyle name="Normal 18" xfId="73"/>
    <cellStyle name="Normal 19" xfId="74"/>
    <cellStyle name="Normal 2 10" xfId="75"/>
    <cellStyle name="Normal 2 11" xfId="76"/>
    <cellStyle name="Normal 2 12" xfId="77"/>
    <cellStyle name="Normal 2 13" xfId="78"/>
    <cellStyle name="Normal 2 14" xfId="79"/>
    <cellStyle name="Normal 2 15" xfId="80"/>
    <cellStyle name="Normal 2 16" xfId="81"/>
    <cellStyle name="Normal 2 17" xfId="82"/>
    <cellStyle name="Normal 2 18" xfId="83"/>
    <cellStyle name="Normal 2 2" xfId="84"/>
    <cellStyle name="Normal 2 2 2" xfId="85"/>
    <cellStyle name="Normal 2 2 2 2" xfId="86"/>
    <cellStyle name="Normal 2 2 2 3" xfId="87"/>
    <cellStyle name="Normal 2 2 2 4" xfId="88"/>
    <cellStyle name="Normal 2 2 3" xfId="89"/>
    <cellStyle name="Normal 2 2 4" xfId="90"/>
    <cellStyle name="Normal 2 2 5" xfId="91"/>
    <cellStyle name="Normal 2 2 6" xfId="92"/>
    <cellStyle name="Normal 2 2 7" xfId="93"/>
    <cellStyle name="Normal 2 2 8" xfId="94"/>
    <cellStyle name="Normal 2 2_Hoja2" xfId="95"/>
    <cellStyle name="Normal 2 3" xfId="96"/>
    <cellStyle name="Normal 2 3 2" xfId="97"/>
    <cellStyle name="Normal 2 3 3" xfId="98"/>
    <cellStyle name="Normal 2 3 4" xfId="99"/>
    <cellStyle name="Normal 2 3 5" xfId="100"/>
    <cellStyle name="Normal 2 3 6" xfId="101"/>
    <cellStyle name="Normal 2 3_Hoja2" xfId="102"/>
    <cellStyle name="Normal 2 4" xfId="103"/>
    <cellStyle name="Normal 2 4 2" xfId="104"/>
    <cellStyle name="Normal 2 4 3" xfId="105"/>
    <cellStyle name="Normal 2 4 4" xfId="106"/>
    <cellStyle name="Normal 2 4 5" xfId="107"/>
    <cellStyle name="Normal 2 4 6" xfId="108"/>
    <cellStyle name="Normal 2 4_Hoja2" xfId="109"/>
    <cellStyle name="Normal 2 5" xfId="110"/>
    <cellStyle name="Normal 2 6" xfId="111"/>
    <cellStyle name="Normal 2 7" xfId="112"/>
    <cellStyle name="Normal 2 8" xfId="113"/>
    <cellStyle name="Normal 2 9" xfId="114"/>
    <cellStyle name="Normal 3" xfId="115"/>
    <cellStyle name="Normal 3 2" xfId="116"/>
    <cellStyle name="Normal 3 3" xfId="117"/>
    <cellStyle name="Normal 3 4" xfId="118"/>
    <cellStyle name="Normal 3 5" xfId="119"/>
    <cellStyle name="Normal 3 6" xfId="120"/>
    <cellStyle name="Normal 3 7" xfId="121"/>
    <cellStyle name="Normal 3 8" xfId="122"/>
    <cellStyle name="Normal 3 9" xfId="123"/>
    <cellStyle name="Normal 4" xfId="124"/>
    <cellStyle name="Normal 4 2" xfId="125"/>
    <cellStyle name="Normal 4 3" xfId="126"/>
    <cellStyle name="Normal 4 4" xfId="127"/>
    <cellStyle name="Normal 4 5" xfId="128"/>
    <cellStyle name="Normal 4 6" xfId="129"/>
    <cellStyle name="Normal 4_Hoja2" xfId="130"/>
    <cellStyle name="Normal 5" xfId="131"/>
    <cellStyle name="Normal 5 2" xfId="132"/>
    <cellStyle name="Normal 5 3" xfId="133"/>
    <cellStyle name="Normal 5 4" xfId="134"/>
    <cellStyle name="Normal 6" xfId="135"/>
    <cellStyle name="Normal 6 2" xfId="136"/>
    <cellStyle name="Normal 6 3" xfId="137"/>
    <cellStyle name="Normal 6 4" xfId="138"/>
    <cellStyle name="Normal 7" xfId="139"/>
    <cellStyle name="Normal 8" xfId="140"/>
    <cellStyle name="Normal 9" xfId="141"/>
    <cellStyle name="Normal_Cantidades de obras" xfId="3"/>
    <cellStyle name="Normal_FACTOR" xfId="1"/>
    <cellStyle name="Porcentual 2" xfId="142"/>
    <cellStyle name="Porcentual 5" xfId="143"/>
    <cellStyle name="Porcentual 8" xfId="144"/>
    <cellStyle name="Porcentual 9" xfId="14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PRESUPUESTO DE LA </a:t>
            </a:r>
          </a:p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MARGEN ARGENTINA</a:t>
            </a:r>
          </a:p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 Defensa</a:t>
            </a:r>
            <a:r>
              <a:rPr lang="es-ES" sz="1050" baseline="0"/>
              <a:t> de las Márgenes del Río Pilcomayo</a:t>
            </a:r>
          </a:p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aseline="0"/>
              <a:t>Zona Misión La Paz (argentina)</a:t>
            </a:r>
            <a:endParaRPr lang="es-ES" sz="1050"/>
          </a:p>
        </c:rich>
      </c:tx>
      <c:layout>
        <c:manualLayout>
          <c:xMode val="edge"/>
          <c:yMode val="edge"/>
          <c:x val="0.24050229015490748"/>
          <c:y val="1.4141998073025679E-2"/>
        </c:manualLayout>
      </c:layout>
      <c:spPr>
        <a:solidFill>
          <a:schemeClr val="bg1"/>
        </a:solidFill>
        <a:ln w="15875">
          <a:solidFill>
            <a:srgbClr val="000000"/>
          </a:solidFill>
        </a:ln>
      </c:spPr>
    </c:title>
    <c:plotArea>
      <c:layout>
        <c:manualLayout>
          <c:layoutTarget val="inner"/>
          <c:xMode val="edge"/>
          <c:yMode val="edge"/>
          <c:x val="0.25275719775088301"/>
          <c:y val="0.15811601939588071"/>
          <c:w val="0.6281518618766404"/>
          <c:h val="0.57012300142726557"/>
        </c:manualLayout>
      </c:layout>
      <c:barChart>
        <c:barDir val="col"/>
        <c:grouping val="clustered"/>
        <c:ser>
          <c:idx val="0"/>
          <c:order val="0"/>
          <c:tx>
            <c:strRef>
              <c:f>'Resumen Presup.'!$A$9</c:f>
              <c:strCache>
                <c:ptCount val="1"/>
                <c:pt idx="0">
                  <c:v>MARGEN ARGENTINA - TRAMO RECTO AGUAS ARRIBA DEL PUENTE INTERNACIONAL Y ESTRIBO</c:v>
                </c:pt>
              </c:strCache>
            </c:strRef>
          </c:tx>
          <c:spPr>
            <a:gradFill>
              <a:gsLst>
                <a:gs pos="0">
                  <a:srgbClr val="008000"/>
                </a:gs>
                <a:gs pos="50000">
                  <a:srgbClr val="CCFFCC"/>
                </a:gs>
                <a:gs pos="100000">
                  <a:srgbClr val="006600"/>
                </a:gs>
              </a:gsLst>
              <a:lin ang="5400000" scaled="0"/>
            </a:gradFill>
            <a:ln w="12700">
              <a:solidFill>
                <a:srgbClr val="003300"/>
              </a:solidFill>
              <a:prstDash val="solid"/>
            </a:ln>
          </c:spPr>
          <c:dLbls>
            <c:numFmt formatCode="&quot;$&quot;\ #,##0" sourceLinked="0"/>
            <c:spPr>
              <a:noFill/>
              <a:ln w="25400">
                <a:noFill/>
              </a:ln>
            </c:spPr>
            <c:txPr>
              <a:bodyPr rot="-5400000" vert="horz" anchor="t" anchorCtr="0"/>
              <a:lstStyle/>
              <a:p>
                <a:pPr algn="ctr" rtl="1">
                  <a:defRPr lang="es-ES"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'Resumen Presup.'!$B$8</c:f>
              <c:strCache>
                <c:ptCount val="1"/>
                <c:pt idx="0">
                  <c:v>PRESUPUESTO</c:v>
                </c:pt>
              </c:strCache>
            </c:strRef>
          </c:cat>
          <c:val>
            <c:numRef>
              <c:f>'Resumen Presup.'!$B$9</c:f>
              <c:numCache>
                <c:formatCode>"$"\ #,##0.00</c:formatCode>
                <c:ptCount val="1"/>
                <c:pt idx="0">
                  <c:v>3442257.9</c:v>
                </c:pt>
              </c:numCache>
            </c:numRef>
          </c:val>
        </c:ser>
        <c:ser>
          <c:idx val="1"/>
          <c:order val="1"/>
          <c:tx>
            <c:strRef>
              <c:f>'Resumen Presup.'!$A$11</c:f>
              <c:strCache>
                <c:ptCount val="1"/>
                <c:pt idx="0">
                  <c:v>MARGEN ARGENTINA -  ZONA DE MEANDROS</c:v>
                </c:pt>
              </c:strCache>
            </c:strRef>
          </c:tx>
          <c:spPr>
            <a:gradFill>
              <a:gsLst>
                <a:gs pos="0">
                  <a:srgbClr val="FF0066"/>
                </a:gs>
                <a:gs pos="50000">
                  <a:srgbClr val="FFCCCC"/>
                </a:gs>
                <a:gs pos="100000">
                  <a:srgbClr val="FF0066"/>
                </a:gs>
              </a:gsLst>
              <a:lin ang="5400000" scaled="0"/>
            </a:gradFill>
            <a:ln w="12700">
              <a:solidFill>
                <a:schemeClr val="tx1"/>
              </a:solidFill>
              <a:prstDash val="solid"/>
            </a:ln>
          </c:spPr>
          <c:dLbls>
            <c:dLbl>
              <c:idx val="0"/>
              <c:layout>
                <c:manualLayout>
                  <c:x val="2.6246719160105026E-3"/>
                  <c:y val="0.13521344254905582"/>
                </c:manualLayout>
              </c:layout>
              <c:dLblPos val="outEnd"/>
              <c:showVal val="1"/>
            </c:dLbl>
            <c:numFmt formatCode="&quot;$&quot;\ #,##0" sourceLinked="0"/>
            <c:txPr>
              <a:bodyPr rot="-5400000" vert="horz"/>
              <a:lstStyle/>
              <a:p>
                <a:pPr>
                  <a:defRPr lang="es-ES" sz="1100" b="1"/>
                </a:pPr>
                <a:endParaRPr lang="es-ES"/>
              </a:p>
            </c:txPr>
            <c:dLblPos val="ctr"/>
            <c:showVal val="1"/>
          </c:dLbls>
          <c:cat>
            <c:strRef>
              <c:f>'Resumen Presup.'!$B$8</c:f>
              <c:strCache>
                <c:ptCount val="1"/>
                <c:pt idx="0">
                  <c:v>PRESUPUESTO</c:v>
                </c:pt>
              </c:strCache>
            </c:strRef>
          </c:cat>
          <c:val>
            <c:numRef>
              <c:f>'Resumen Presup.'!$B$11</c:f>
              <c:numCache>
                <c:formatCode>"$"\ #,##0.00</c:formatCode>
                <c:ptCount val="1"/>
                <c:pt idx="0">
                  <c:v>1175846.8</c:v>
                </c:pt>
              </c:numCache>
            </c:numRef>
          </c:val>
        </c:ser>
        <c:ser>
          <c:idx val="4"/>
          <c:order val="2"/>
          <c:tx>
            <c:strRef>
              <c:f>'Resumen Presup.'!$A$13</c:f>
              <c:strCache>
                <c:ptCount val="1"/>
                <c:pt idx="0">
                  <c:v>TRAMO TERRAPLÉN DE DEFENSA RUTA PROVINCIAL N° 54 - ARGENTINA</c:v>
                </c:pt>
              </c:strCache>
            </c:strRef>
          </c:tx>
          <c:spPr>
            <a:gradFill>
              <a:gsLst>
                <a:gs pos="0">
                  <a:srgbClr val="4F81BD">
                    <a:lumMod val="75000"/>
                  </a:srgbClr>
                </a:gs>
                <a:gs pos="25000">
                  <a:srgbClr val="66FFFF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5400000" scaled="0"/>
            </a:gradFill>
            <a:ln w="12700">
              <a:solidFill>
                <a:schemeClr val="tx1"/>
              </a:solidFill>
            </a:ln>
          </c:spPr>
          <c:dLbls>
            <c:numFmt formatCode="&quot;$&quot;\ #,##0" sourceLinked="0"/>
            <c:txPr>
              <a:bodyPr rot="-5400000" vert="horz"/>
              <a:lstStyle/>
              <a:p>
                <a:pPr>
                  <a:defRPr lang="es-ES_tradnl" sz="1100" b="1"/>
                </a:pPr>
                <a:endParaRPr lang="es-ES"/>
              </a:p>
            </c:txPr>
            <c:dLblPos val="ctr"/>
            <c:showVal val="1"/>
          </c:dLbls>
          <c:cat>
            <c:strRef>
              <c:f>'Resumen Presup.'!$B$8</c:f>
              <c:strCache>
                <c:ptCount val="1"/>
                <c:pt idx="0">
                  <c:v>PRESUPUESTO</c:v>
                </c:pt>
              </c:strCache>
            </c:strRef>
          </c:cat>
          <c:val>
            <c:numRef>
              <c:f>'Resumen Presup.'!$B$13</c:f>
              <c:numCache>
                <c:formatCode>"$"\ #,##0.00</c:formatCode>
                <c:ptCount val="1"/>
                <c:pt idx="0">
                  <c:v>920124.19999999984</c:v>
                </c:pt>
              </c:numCache>
            </c:numRef>
          </c:val>
        </c:ser>
        <c:gapWidth val="107"/>
        <c:overlap val="-25"/>
        <c:axId val="76945280"/>
        <c:axId val="76946816"/>
      </c:barChart>
      <c:catAx>
        <c:axId val="76945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946816"/>
        <c:crosses val="autoZero"/>
        <c:auto val="1"/>
        <c:lblAlgn val="ctr"/>
        <c:lblOffset val="100"/>
        <c:tickMarkSkip val="10"/>
      </c:catAx>
      <c:valAx>
        <c:axId val="76946816"/>
        <c:scaling>
          <c:orientation val="minMax"/>
        </c:scaling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1050"/>
                  <a:t>Presupuesto Defensas ($)</a:t>
                </a:r>
              </a:p>
            </c:rich>
          </c:tx>
          <c:layout>
            <c:manualLayout>
              <c:xMode val="edge"/>
              <c:yMode val="edge"/>
              <c:x val="8.9494296505516508E-3"/>
              <c:y val="0.19940888799156548"/>
            </c:manualLayout>
          </c:layout>
          <c:spPr>
            <a:noFill/>
            <a:ln w="25400">
              <a:noFill/>
            </a:ln>
          </c:spPr>
        </c:title>
        <c:numFmt formatCode="&quot;$&quot;\ 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945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2241018700787345E-2"/>
          <c:y val="0.79801743722971485"/>
          <c:w val="0.91162955216535568"/>
          <c:h val="0.1896458563860783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&amp;C&amp;G</c:oddHeader>
    </c:headerFooter>
    <c:pageMargins b="0.98425196850393659" l="0.74803149606299435" r="0.74803149606299435" t="0.98425196850393659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5</xdr:row>
      <xdr:rowOff>85725</xdr:rowOff>
    </xdr:from>
    <xdr:to>
      <xdr:col>4</xdr:col>
      <xdr:colOff>838200</xdr:colOff>
      <xdr:row>24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ision%20Cuenca%20Rio%20Pilcomayo/07_Procesamientos%20C/Misi&#243;n%20La%20Paz%20(Argentina)/An&#225;lisis%20de%20Precios/An&#225;lisis%20de%20Precios%20Pilcomayo%20Argentin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ado de Items Arg"/>
      <sheetName val="Listado de Items Parag"/>
      <sheetName val="Coeficiente Resumen"/>
      <sheetName val="Mano de Obra"/>
      <sheetName val="Precios Básicos Materiales"/>
      <sheetName val="Costo Equipos"/>
      <sheetName val="Análisis Equipos"/>
      <sheetName val="1.1"/>
      <sheetName val="Exc"/>
      <sheetName val="1.2"/>
      <sheetName val="Geobolsas"/>
      <sheetName val="Geoceldas"/>
      <sheetName val="Geotextil"/>
      <sheetName val="Geotubos 1,5m2"/>
      <sheetName val="Geotubos 3m2"/>
      <sheetName val="3.1"/>
      <sheetName val="3.2"/>
      <sheetName val="AUX  AC Materiales"/>
      <sheetName val="AUX Suelo"/>
      <sheetName val="AUX Ejecución Hormigón"/>
      <sheetName val="Excavacion fundaciones"/>
      <sheetName val="AUX Dosaje Hormigón"/>
      <sheetName val="2.5"/>
      <sheetName val="2.6"/>
      <sheetName val="Cubierta flexible"/>
      <sheetName val="Colchonetas"/>
      <sheetName val="Hoja3"/>
    </sheetNames>
    <sheetDataSet>
      <sheetData sheetId="0">
        <row r="12">
          <cell r="H12">
            <v>17667.52</v>
          </cell>
        </row>
        <row r="13">
          <cell r="H13">
            <v>88.57</v>
          </cell>
        </row>
        <row r="16">
          <cell r="H16">
            <v>1040.3900000000001</v>
          </cell>
        </row>
        <row r="17">
          <cell r="H17">
            <v>196.55</v>
          </cell>
        </row>
        <row r="18">
          <cell r="H18">
            <v>13.37</v>
          </cell>
        </row>
        <row r="19">
          <cell r="H19">
            <v>456.61</v>
          </cell>
        </row>
        <row r="20">
          <cell r="H20">
            <v>395.07</v>
          </cell>
        </row>
        <row r="23">
          <cell r="H23">
            <v>10852.859999999999</v>
          </cell>
        </row>
        <row r="24">
          <cell r="H24">
            <v>4470.78</v>
          </cell>
        </row>
      </sheetData>
      <sheetData sheetId="1">
        <row r="12">
          <cell r="H12">
            <v>3926.1155555555556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8"/>
  <sheetViews>
    <sheetView showGridLines="0" tabSelected="1" view="pageBreakPreview" topLeftCell="A5" zoomScaleNormal="100" zoomScaleSheetLayoutView="100" workbookViewId="0">
      <selection activeCell="A19" sqref="A19"/>
    </sheetView>
  </sheetViews>
  <sheetFormatPr baseColWidth="10" defaultRowHeight="15"/>
  <cols>
    <col min="1" max="1" width="49.28515625" customWidth="1"/>
    <col min="2" max="2" width="17.85546875" customWidth="1"/>
    <col min="3" max="3" width="7" customWidth="1"/>
    <col min="4" max="4" width="49.28515625" customWidth="1"/>
    <col min="5" max="5" width="17.85546875" customWidth="1"/>
  </cols>
  <sheetData>
    <row r="1" spans="1:6" s="2" customFormat="1">
      <c r="A1" s="1"/>
      <c r="B1" s="1"/>
      <c r="E1" s="3"/>
    </row>
    <row r="2" spans="1:6" s="2" customFormat="1" ht="48.75" customHeight="1">
      <c r="A2" s="113" t="s">
        <v>37</v>
      </c>
      <c r="B2" s="113"/>
      <c r="C2" s="113"/>
      <c r="D2" s="113"/>
      <c r="E2" s="113"/>
    </row>
    <row r="3" spans="1:6" s="2" customFormat="1" ht="16.5" customHeight="1">
      <c r="A3" s="1"/>
      <c r="B3" s="1"/>
      <c r="C3" s="6"/>
      <c r="D3" s="7"/>
      <c r="E3" s="7"/>
    </row>
    <row r="4" spans="1:6" s="2" customFormat="1" ht="15" customHeight="1">
      <c r="A4" s="114" t="s">
        <v>38</v>
      </c>
      <c r="B4" s="114"/>
      <c r="C4" s="114"/>
      <c r="D4" s="114"/>
      <c r="E4" s="114"/>
    </row>
    <row r="6" spans="1:6" ht="17.25">
      <c r="A6" s="115"/>
      <c r="B6" s="115"/>
      <c r="C6" s="115"/>
      <c r="D6" s="115"/>
      <c r="E6" s="115"/>
      <c r="F6" s="80"/>
    </row>
    <row r="7" spans="1:6" ht="17.25">
      <c r="A7" s="80"/>
      <c r="B7" s="80"/>
      <c r="C7" s="80"/>
      <c r="D7" s="80"/>
      <c r="E7" s="80"/>
      <c r="F7" s="80"/>
    </row>
    <row r="8" spans="1:6" ht="15.75">
      <c r="A8" s="81"/>
      <c r="B8" s="82" t="s">
        <v>34</v>
      </c>
      <c r="D8" s="83"/>
      <c r="E8" s="84"/>
    </row>
    <row r="9" spans="1:6" ht="47.25" customHeight="1">
      <c r="A9" s="85" t="s">
        <v>39</v>
      </c>
      <c r="B9" s="82">
        <f>+'Presup Margen Arg Pte'!I27</f>
        <v>3442257.9</v>
      </c>
      <c r="D9" s="86"/>
      <c r="E9" s="87"/>
    </row>
    <row r="10" spans="1:6" ht="9.9499999999999993" customHeight="1">
      <c r="A10" s="88"/>
      <c r="B10" s="89"/>
      <c r="D10" s="90"/>
      <c r="E10" s="84"/>
    </row>
    <row r="11" spans="1:6" ht="30" customHeight="1">
      <c r="A11" s="85" t="s">
        <v>40</v>
      </c>
      <c r="B11" s="82">
        <f>+'Presup meandros Arg'!I27</f>
        <v>1175846.8</v>
      </c>
      <c r="D11" s="86"/>
      <c r="E11" s="87"/>
    </row>
    <row r="12" spans="1:6">
      <c r="A12" s="85"/>
      <c r="B12" s="82"/>
      <c r="D12" s="86"/>
      <c r="E12" s="84"/>
    </row>
    <row r="13" spans="1:6" ht="29.25" customHeight="1">
      <c r="A13" s="85" t="s">
        <v>2</v>
      </c>
      <c r="B13" s="82">
        <f>+'Presup Terraplen Def RP N°54'!I27</f>
        <v>920124.19999999984</v>
      </c>
      <c r="D13" s="86"/>
      <c r="E13" s="87"/>
    </row>
    <row r="14" spans="1:6" ht="9.9499999999999993" customHeight="1" thickBot="1">
      <c r="A14" s="91"/>
      <c r="B14" s="92"/>
    </row>
    <row r="15" spans="1:6" ht="30" customHeight="1" thickBot="1">
      <c r="A15" s="93" t="s">
        <v>41</v>
      </c>
      <c r="B15" s="94">
        <f>+SUM(B9:B13)</f>
        <v>5538228.9000000004</v>
      </c>
    </row>
    <row r="16" spans="1:6" ht="9.9499999999999993" customHeight="1">
      <c r="D16" s="95"/>
      <c r="E16" s="95"/>
    </row>
    <row r="17" spans="4:9" ht="15" customHeight="1">
      <c r="D17" s="80"/>
      <c r="E17" s="80"/>
    </row>
    <row r="18" spans="4:9">
      <c r="I18" s="96"/>
    </row>
  </sheetData>
  <mergeCells count="3">
    <mergeCell ref="A2:E2"/>
    <mergeCell ref="A4:E4"/>
    <mergeCell ref="A6:E6"/>
  </mergeCells>
  <printOptions horizontalCentered="1"/>
  <pageMargins left="0.70866141732283472" right="0.70866141732283472" top="0.39370078740157483" bottom="0.78740157480314965" header="0.31496062992125984" footer="0.31496062992125984"/>
  <pageSetup paperSize="9" scale="90" orientation="landscape" r:id="rId1"/>
  <headerFooter>
    <oddFooter>&amp;L&amp;"Arial,Normal"&amp;10Presupuesto&amp;R&amp;"Arial,Normal"&amp;10Pág.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66"/>
  </sheetPr>
  <dimension ref="A1:N28"/>
  <sheetViews>
    <sheetView showGridLines="0" view="pageBreakPreview" topLeftCell="A4" zoomScaleNormal="100" zoomScaleSheetLayoutView="100" workbookViewId="0">
      <selection activeCell="J5" sqref="J5"/>
    </sheetView>
  </sheetViews>
  <sheetFormatPr baseColWidth="10" defaultRowHeight="15"/>
  <cols>
    <col min="1" max="1" width="6.7109375" style="1" customWidth="1"/>
    <col min="2" max="2" width="0.85546875" style="1" customWidth="1"/>
    <col min="3" max="3" width="2.7109375" style="2" customWidth="1"/>
    <col min="4" max="4" width="5.140625" style="2" customWidth="1"/>
    <col min="5" max="5" width="41.28515625" style="3" customWidth="1"/>
    <col min="6" max="6" width="4.140625" style="2" customWidth="1"/>
    <col min="7" max="7" width="9.42578125" style="79" customWidth="1"/>
    <col min="8" max="8" width="11.7109375" style="5" bestFit="1" customWidth="1"/>
    <col min="9" max="9" width="17.140625" style="5" bestFit="1" customWidth="1"/>
    <col min="10" max="10" width="14.42578125" style="2" customWidth="1"/>
    <col min="11" max="11" width="14.28515625" style="2" bestFit="1" customWidth="1"/>
    <col min="12" max="13" width="11.42578125" style="2" customWidth="1"/>
    <col min="14" max="16384" width="11.42578125" style="2"/>
  </cols>
  <sheetData>
    <row r="1" spans="1:14">
      <c r="G1" s="4"/>
    </row>
    <row r="2" spans="1:14" ht="48.75" customHeight="1">
      <c r="C2" s="113" t="s">
        <v>35</v>
      </c>
      <c r="D2" s="121"/>
      <c r="E2" s="121"/>
      <c r="F2" s="121"/>
      <c r="G2" s="121"/>
      <c r="H2" s="121"/>
      <c r="I2" s="121"/>
    </row>
    <row r="3" spans="1:14" ht="16.5" customHeight="1">
      <c r="C3" s="6"/>
      <c r="D3" s="7"/>
      <c r="E3" s="7"/>
      <c r="F3" s="7"/>
      <c r="G3" s="7"/>
      <c r="H3" s="7"/>
      <c r="I3" s="7"/>
    </row>
    <row r="4" spans="1:14" ht="15" customHeight="1">
      <c r="C4" s="114" t="s">
        <v>42</v>
      </c>
      <c r="D4" s="114"/>
      <c r="E4" s="114"/>
      <c r="F4" s="114"/>
      <c r="G4" s="114"/>
      <c r="H4" s="114"/>
      <c r="I4" s="114"/>
    </row>
    <row r="5" spans="1:14" s="10" customFormat="1" ht="15.75">
      <c r="A5" s="9"/>
      <c r="B5" s="9"/>
      <c r="C5" s="114" t="s">
        <v>43</v>
      </c>
      <c r="D5" s="114"/>
      <c r="E5" s="114"/>
      <c r="F5" s="114"/>
      <c r="G5" s="114"/>
      <c r="H5" s="114"/>
      <c r="I5" s="114"/>
    </row>
    <row r="6" spans="1:14" s="10" customFormat="1" ht="15.75">
      <c r="A6" s="9"/>
      <c r="B6" s="9"/>
      <c r="C6" s="114"/>
      <c r="D6" s="114"/>
      <c r="E6" s="114"/>
      <c r="F6" s="114"/>
      <c r="G6" s="114"/>
      <c r="H6" s="114"/>
      <c r="I6" s="114"/>
    </row>
    <row r="7" spans="1:14" s="10" customFormat="1" ht="13.5" customHeight="1" thickBot="1">
      <c r="A7" s="9"/>
      <c r="B7" s="9"/>
      <c r="C7" s="8"/>
      <c r="D7" s="8"/>
      <c r="E7" s="8"/>
      <c r="F7" s="8"/>
      <c r="G7" s="8"/>
      <c r="H7" s="8"/>
      <c r="I7" s="8"/>
    </row>
    <row r="8" spans="1:14" ht="18" customHeight="1" thickTop="1" thickBot="1">
      <c r="C8" s="122" t="s">
        <v>3</v>
      </c>
      <c r="D8" s="124" t="s">
        <v>4</v>
      </c>
      <c r="E8" s="126" t="s">
        <v>5</v>
      </c>
      <c r="F8" s="128" t="s">
        <v>6</v>
      </c>
      <c r="G8" s="130" t="s">
        <v>7</v>
      </c>
      <c r="H8" s="132" t="s">
        <v>8</v>
      </c>
      <c r="I8" s="116" t="s">
        <v>9</v>
      </c>
    </row>
    <row r="9" spans="1:14" ht="18" customHeight="1" thickBot="1">
      <c r="C9" s="123"/>
      <c r="D9" s="125"/>
      <c r="E9" s="127"/>
      <c r="F9" s="129"/>
      <c r="G9" s="131"/>
      <c r="H9" s="133"/>
      <c r="I9" s="117"/>
    </row>
    <row r="10" spans="1:14" thickTop="1" thickBot="1">
      <c r="C10" s="11"/>
      <c r="D10" s="12"/>
      <c r="E10" s="12"/>
      <c r="F10" s="12"/>
      <c r="G10" s="13"/>
      <c r="H10" s="12"/>
      <c r="I10" s="14"/>
      <c r="L10" s="15"/>
      <c r="N10" s="16"/>
    </row>
    <row r="11" spans="1:14" ht="18" customHeight="1" thickTop="1">
      <c r="C11" s="17">
        <v>1</v>
      </c>
      <c r="D11" s="18"/>
      <c r="E11" s="118" t="s">
        <v>10</v>
      </c>
      <c r="F11" s="118"/>
      <c r="G11" s="118"/>
      <c r="H11" s="19" t="s">
        <v>11</v>
      </c>
      <c r="I11" s="20">
        <f>+SUM(I12:I13)</f>
        <v>1636255.9200000002</v>
      </c>
      <c r="J11" s="105"/>
      <c r="N11" s="16"/>
    </row>
    <row r="12" spans="1:14" ht="18" customHeight="1">
      <c r="A12" s="22"/>
      <c r="B12" s="22"/>
      <c r="C12" s="23"/>
      <c r="D12" s="24" t="s">
        <v>12</v>
      </c>
      <c r="E12" s="25" t="s">
        <v>13</v>
      </c>
      <c r="F12" s="26" t="s">
        <v>14</v>
      </c>
      <c r="G12" s="27">
        <v>5.5302520240000002</v>
      </c>
      <c r="H12" s="28">
        <f>+'[1]Listado de Items Arg'!$H$12</f>
        <v>17667.52</v>
      </c>
      <c r="I12" s="29">
        <f t="shared" ref="I12" si="0">ROUND(+H12*G12,2)</f>
        <v>97705.84</v>
      </c>
      <c r="J12" s="97"/>
      <c r="K12" s="97"/>
      <c r="L12" s="30"/>
      <c r="M12" s="31"/>
      <c r="N12" s="16"/>
    </row>
    <row r="13" spans="1:14" ht="29.25" customHeight="1" thickBot="1">
      <c r="A13" s="22"/>
      <c r="B13" s="22"/>
      <c r="C13" s="32"/>
      <c r="D13" s="24">
        <v>1.2</v>
      </c>
      <c r="E13" s="33" t="s">
        <v>15</v>
      </c>
      <c r="F13" s="34" t="s">
        <v>16</v>
      </c>
      <c r="G13" s="98">
        <v>17371.006887207859</v>
      </c>
      <c r="H13" s="28">
        <f>+'[1]Listado de Items Arg'!$H$13</f>
        <v>88.57</v>
      </c>
      <c r="I13" s="29">
        <f>ROUND(+H13*G13,2)</f>
        <v>1538550.08</v>
      </c>
      <c r="J13" s="105"/>
      <c r="K13" s="97"/>
      <c r="L13" s="30"/>
      <c r="M13" s="31"/>
      <c r="N13" s="16"/>
    </row>
    <row r="14" spans="1:14" ht="18" customHeight="1" thickTop="1" thickBot="1">
      <c r="A14" s="22"/>
      <c r="B14" s="22"/>
      <c r="C14" s="36"/>
      <c r="D14" s="37"/>
      <c r="E14" s="37"/>
      <c r="F14" s="37"/>
      <c r="G14" s="37"/>
      <c r="H14" s="38"/>
      <c r="I14" s="39"/>
      <c r="J14" s="97"/>
      <c r="K14" s="97"/>
      <c r="L14" s="30"/>
      <c r="M14" s="31"/>
      <c r="N14" s="16"/>
    </row>
    <row r="15" spans="1:14" ht="18" customHeight="1" thickTop="1">
      <c r="A15" s="22"/>
      <c r="B15" s="22"/>
      <c r="C15" s="17">
        <v>2</v>
      </c>
      <c r="D15" s="40"/>
      <c r="E15" s="41" t="s">
        <v>17</v>
      </c>
      <c r="F15" s="42"/>
      <c r="G15" s="43"/>
      <c r="H15" s="19" t="s">
        <v>11</v>
      </c>
      <c r="I15" s="20">
        <f>SUM(I16:I20)</f>
        <v>3592276.87</v>
      </c>
      <c r="J15" s="97"/>
      <c r="K15" s="97"/>
      <c r="L15" s="30"/>
      <c r="M15" s="31"/>
      <c r="N15" s="16"/>
    </row>
    <row r="16" spans="1:14" ht="18" customHeight="1">
      <c r="A16" s="22"/>
      <c r="B16" s="22"/>
      <c r="C16" s="23"/>
      <c r="D16" s="44" t="s">
        <v>18</v>
      </c>
      <c r="E16" s="25" t="s">
        <v>44</v>
      </c>
      <c r="F16" s="26" t="s">
        <v>16</v>
      </c>
      <c r="G16" s="27">
        <v>366.94900000000001</v>
      </c>
      <c r="H16" s="28">
        <f>+'[1]Listado de Items Arg'!$H$16</f>
        <v>1040.3900000000001</v>
      </c>
      <c r="I16" s="29">
        <f t="shared" ref="I16:I20" si="1">ROUND(+H16*G16,2)</f>
        <v>381770.07</v>
      </c>
      <c r="J16" s="97"/>
      <c r="K16" s="97"/>
      <c r="L16" s="30"/>
      <c r="M16" s="31"/>
      <c r="N16" s="16"/>
    </row>
    <row r="17" spans="1:14" ht="27.75" customHeight="1">
      <c r="A17" s="22"/>
      <c r="B17" s="22"/>
      <c r="C17" s="23"/>
      <c r="D17" s="44" t="s">
        <v>20</v>
      </c>
      <c r="E17" s="33" t="s">
        <v>21</v>
      </c>
      <c r="F17" s="26" t="s">
        <v>22</v>
      </c>
      <c r="G17" s="27">
        <v>12431.350680000001</v>
      </c>
      <c r="H17" s="28">
        <f>+'[1]Listado de Items Arg'!$H$17</f>
        <v>196.55</v>
      </c>
      <c r="I17" s="29">
        <f t="shared" si="1"/>
        <v>2443381.98</v>
      </c>
      <c r="J17" s="97"/>
      <c r="K17" s="97"/>
      <c r="L17" s="30"/>
      <c r="M17" s="31"/>
      <c r="N17" s="16"/>
    </row>
    <row r="18" spans="1:14" ht="18" customHeight="1">
      <c r="A18" s="22"/>
      <c r="B18" s="22"/>
      <c r="C18" s="23"/>
      <c r="D18" s="44" t="s">
        <v>23</v>
      </c>
      <c r="E18" s="25" t="s">
        <v>24</v>
      </c>
      <c r="F18" s="26" t="s">
        <v>22</v>
      </c>
      <c r="G18" s="27">
        <v>5481</v>
      </c>
      <c r="H18" s="28">
        <f>+'[1]Listado de Items Arg'!$H$18</f>
        <v>13.37</v>
      </c>
      <c r="I18" s="29">
        <f t="shared" si="1"/>
        <v>73280.97</v>
      </c>
      <c r="J18" s="97"/>
      <c r="K18" s="97"/>
      <c r="L18" s="30"/>
      <c r="M18" s="31"/>
      <c r="N18" s="16"/>
    </row>
    <row r="19" spans="1:14" ht="18" customHeight="1">
      <c r="A19" s="22"/>
      <c r="B19" s="22"/>
      <c r="C19" s="23"/>
      <c r="D19" s="44">
        <v>2.4</v>
      </c>
      <c r="E19" s="33" t="s">
        <v>45</v>
      </c>
      <c r="F19" s="26" t="s">
        <v>16</v>
      </c>
      <c r="G19" s="27">
        <v>363.82499999999999</v>
      </c>
      <c r="H19" s="28">
        <f>+'[1]Listado de Items Arg'!$H$19</f>
        <v>456.61</v>
      </c>
      <c r="I19" s="29">
        <f t="shared" si="1"/>
        <v>166126.13</v>
      </c>
      <c r="J19" s="97"/>
      <c r="K19" s="97"/>
      <c r="L19" s="30"/>
      <c r="M19" s="31"/>
      <c r="N19" s="16"/>
    </row>
    <row r="20" spans="1:14" ht="18" customHeight="1" thickBot="1">
      <c r="A20" s="22"/>
      <c r="B20" s="22"/>
      <c r="C20" s="45"/>
      <c r="D20" s="46">
        <v>2.5</v>
      </c>
      <c r="E20" s="47" t="s">
        <v>46</v>
      </c>
      <c r="F20" s="48" t="s">
        <v>16</v>
      </c>
      <c r="G20" s="49">
        <v>1335.7574999999999</v>
      </c>
      <c r="H20" s="50">
        <f>+'[1]Listado de Items Arg'!$H$20</f>
        <v>395.07</v>
      </c>
      <c r="I20" s="51">
        <f t="shared" si="1"/>
        <v>527717.72</v>
      </c>
      <c r="J20" s="97"/>
      <c r="K20" s="97"/>
      <c r="L20" s="30"/>
      <c r="M20" s="31"/>
      <c r="N20" s="16"/>
    </row>
    <row r="21" spans="1:14" ht="18" customHeight="1" thickTop="1" thickBot="1">
      <c r="A21" s="22"/>
      <c r="B21" s="22"/>
      <c r="C21" s="99"/>
      <c r="D21" s="53"/>
      <c r="E21" s="100"/>
      <c r="F21" s="101"/>
      <c r="G21" s="102"/>
      <c r="H21" s="103"/>
      <c r="I21" s="104"/>
      <c r="J21" s="97"/>
      <c r="K21" s="97"/>
      <c r="L21" s="30"/>
      <c r="M21" s="31"/>
      <c r="N21" s="16"/>
    </row>
    <row r="22" spans="1:14" ht="18" customHeight="1" thickTop="1">
      <c r="A22" s="22"/>
      <c r="B22" s="22"/>
      <c r="C22" s="17">
        <v>3</v>
      </c>
      <c r="D22" s="40"/>
      <c r="E22" s="41" t="s">
        <v>25</v>
      </c>
      <c r="F22" s="42"/>
      <c r="G22" s="43"/>
      <c r="H22" s="19" t="s">
        <v>11</v>
      </c>
      <c r="I22" s="20">
        <f>+SUM(I23:I25)</f>
        <v>309696.11</v>
      </c>
      <c r="J22" s="105"/>
      <c r="K22" s="97"/>
      <c r="L22" s="30"/>
      <c r="M22" s="31"/>
      <c r="N22" s="16"/>
    </row>
    <row r="23" spans="1:14" ht="18" customHeight="1">
      <c r="A23" s="22"/>
      <c r="B23" s="22"/>
      <c r="C23" s="58"/>
      <c r="D23" s="44" t="s">
        <v>26</v>
      </c>
      <c r="E23" s="59" t="s">
        <v>27</v>
      </c>
      <c r="F23" s="60" t="s">
        <v>28</v>
      </c>
      <c r="G23" s="61">
        <v>3</v>
      </c>
      <c r="H23" s="28">
        <f>+'[1]Listado de Items Arg'!$H$23</f>
        <v>10852.859999999999</v>
      </c>
      <c r="I23" s="29">
        <f>ROUND(+H23*G23,2)</f>
        <v>32558.58</v>
      </c>
      <c r="J23" s="97"/>
      <c r="K23" s="97"/>
      <c r="L23" s="30"/>
      <c r="M23" s="31"/>
      <c r="N23" s="16"/>
    </row>
    <row r="24" spans="1:14" ht="18" customHeight="1">
      <c r="A24" s="22"/>
      <c r="B24" s="22"/>
      <c r="C24" s="23"/>
      <c r="D24" s="44" t="s">
        <v>29</v>
      </c>
      <c r="E24" s="25" t="s">
        <v>30</v>
      </c>
      <c r="F24" s="26" t="s">
        <v>28</v>
      </c>
      <c r="G24" s="27">
        <v>3</v>
      </c>
      <c r="H24" s="28">
        <f>+'[1]Listado de Items Arg'!$H$24</f>
        <v>4470.78</v>
      </c>
      <c r="I24" s="29">
        <f t="shared" ref="I24" si="2">ROUND(+H24*G24,2)</f>
        <v>13412.34</v>
      </c>
      <c r="J24" s="97"/>
      <c r="K24" s="97"/>
      <c r="L24" s="30"/>
      <c r="M24" s="31"/>
      <c r="N24" s="16"/>
    </row>
    <row r="25" spans="1:14" ht="18" customHeight="1" thickBot="1">
      <c r="A25" s="22"/>
      <c r="B25" s="22"/>
      <c r="C25" s="45"/>
      <c r="D25" s="62" t="s">
        <v>31</v>
      </c>
      <c r="E25" s="63" t="s">
        <v>32</v>
      </c>
      <c r="F25" s="48" t="s">
        <v>33</v>
      </c>
      <c r="G25" s="49">
        <v>1</v>
      </c>
      <c r="H25" s="50">
        <f>5%*(I11+I15+I23+I24)</f>
        <v>263725.18550000002</v>
      </c>
      <c r="I25" s="51">
        <f>ROUND(+H25*G25,2)</f>
        <v>263725.19</v>
      </c>
      <c r="J25" s="105"/>
      <c r="K25" s="97"/>
      <c r="L25" s="30"/>
      <c r="M25" s="31"/>
    </row>
    <row r="26" spans="1:14" thickTop="1" thickBot="1">
      <c r="A26" s="22"/>
      <c r="B26" s="22"/>
      <c r="C26" s="65"/>
      <c r="D26" s="65"/>
      <c r="E26" s="106"/>
      <c r="F26" s="107"/>
      <c r="G26" s="68"/>
      <c r="H26" s="69"/>
      <c r="I26" s="70"/>
      <c r="K26" s="21"/>
      <c r="L26" s="21"/>
    </row>
    <row r="27" spans="1:14" thickBot="1">
      <c r="C27" s="72"/>
      <c r="D27" s="73"/>
      <c r="E27" s="74"/>
      <c r="F27" s="75"/>
      <c r="G27" s="119" t="s">
        <v>34</v>
      </c>
      <c r="H27" s="120"/>
      <c r="I27" s="76">
        <f>SUM(I11,I15,I22)</f>
        <v>5538228.9000000004</v>
      </c>
      <c r="J27" s="110">
        <f>+'Presup Margen Arg Pte'!I27+'Presup meandros Arg'!I27+'Presup Terraplen Def RP N°54'!I27</f>
        <v>5538228.9000000004</v>
      </c>
      <c r="K27" s="108"/>
    </row>
    <row r="28" spans="1:14">
      <c r="G28" s="77"/>
      <c r="I28" s="78"/>
    </row>
  </sheetData>
  <mergeCells count="13">
    <mergeCell ref="I8:I9"/>
    <mergeCell ref="E11:G11"/>
    <mergeCell ref="G27:H27"/>
    <mergeCell ref="C2:I2"/>
    <mergeCell ref="C4:I4"/>
    <mergeCell ref="C5:I5"/>
    <mergeCell ref="C6:I6"/>
    <mergeCell ref="C8:C9"/>
    <mergeCell ref="D8:D9"/>
    <mergeCell ref="E8:E9"/>
    <mergeCell ref="F8:F9"/>
    <mergeCell ref="G8:G9"/>
    <mergeCell ref="H8:H9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N28"/>
  <sheetViews>
    <sheetView showGridLines="0" view="pageBreakPreview" topLeftCell="C1" zoomScaleNormal="100" zoomScaleSheetLayoutView="100" workbookViewId="0">
      <selection activeCell="L7" sqref="L7"/>
    </sheetView>
  </sheetViews>
  <sheetFormatPr baseColWidth="10" defaultRowHeight="15"/>
  <cols>
    <col min="1" max="1" width="6.7109375" style="1" customWidth="1"/>
    <col min="2" max="2" width="0.85546875" style="1" customWidth="1"/>
    <col min="3" max="3" width="2.7109375" style="2" customWidth="1"/>
    <col min="4" max="4" width="5.140625" style="2" customWidth="1"/>
    <col min="5" max="5" width="41.28515625" style="3" customWidth="1"/>
    <col min="6" max="6" width="4.140625" style="2" customWidth="1"/>
    <col min="7" max="7" width="9.42578125" style="79" customWidth="1"/>
    <col min="8" max="8" width="12.85546875" style="5" customWidth="1"/>
    <col min="9" max="9" width="15.7109375" style="5" customWidth="1"/>
    <col min="10" max="10" width="11.42578125" style="2" customWidth="1"/>
    <col min="11" max="11" width="13.28515625" style="2" bestFit="1" customWidth="1"/>
    <col min="12" max="13" width="11.42578125" style="2" customWidth="1"/>
    <col min="14" max="16384" width="11.42578125" style="2"/>
  </cols>
  <sheetData>
    <row r="1" spans="1:14">
      <c r="G1" s="4"/>
    </row>
    <row r="2" spans="1:14" ht="48.75" customHeight="1">
      <c r="C2" s="113" t="s">
        <v>35</v>
      </c>
      <c r="D2" s="121"/>
      <c r="E2" s="121"/>
      <c r="F2" s="121"/>
      <c r="G2" s="121"/>
      <c r="H2" s="121"/>
      <c r="I2" s="121"/>
    </row>
    <row r="3" spans="1:14" ht="16.5" customHeight="1">
      <c r="C3" s="6"/>
      <c r="D3" s="7"/>
      <c r="E3" s="7"/>
      <c r="F3" s="7"/>
      <c r="G3" s="7"/>
      <c r="H3" s="7"/>
      <c r="I3" s="7"/>
    </row>
    <row r="4" spans="1:14" ht="15" customHeight="1">
      <c r="C4" s="114" t="s">
        <v>34</v>
      </c>
      <c r="D4" s="114"/>
      <c r="E4" s="114"/>
      <c r="F4" s="114"/>
      <c r="G4" s="114"/>
      <c r="H4" s="114"/>
      <c r="I4" s="114"/>
    </row>
    <row r="5" spans="1:14" ht="15" customHeight="1">
      <c r="C5" s="8"/>
      <c r="D5" s="8"/>
      <c r="E5" s="8"/>
      <c r="F5" s="8"/>
      <c r="G5" s="8"/>
      <c r="H5" s="8"/>
      <c r="I5" s="8"/>
    </row>
    <row r="6" spans="1:14" s="10" customFormat="1" ht="28.5" customHeight="1">
      <c r="A6" s="9"/>
      <c r="B6" s="9"/>
      <c r="C6" s="114" t="s">
        <v>39</v>
      </c>
      <c r="D6" s="114"/>
      <c r="E6" s="114"/>
      <c r="F6" s="114"/>
      <c r="G6" s="114"/>
      <c r="H6" s="114"/>
      <c r="I6" s="114"/>
    </row>
    <row r="7" spans="1:14" s="10" customFormat="1" ht="26.25" customHeight="1" thickBot="1">
      <c r="A7" s="9"/>
      <c r="B7" s="9"/>
      <c r="C7" s="8"/>
      <c r="D7" s="8"/>
      <c r="E7" s="8"/>
      <c r="F7" s="8"/>
      <c r="G7" s="8"/>
      <c r="H7" s="8"/>
      <c r="I7" s="8"/>
    </row>
    <row r="8" spans="1:14" ht="18" customHeight="1" thickTop="1" thickBot="1">
      <c r="C8" s="122" t="s">
        <v>3</v>
      </c>
      <c r="D8" s="124" t="s">
        <v>4</v>
      </c>
      <c r="E8" s="126" t="s">
        <v>5</v>
      </c>
      <c r="F8" s="128" t="s">
        <v>6</v>
      </c>
      <c r="G8" s="130" t="s">
        <v>7</v>
      </c>
      <c r="H8" s="132" t="s">
        <v>8</v>
      </c>
      <c r="I8" s="116" t="s">
        <v>9</v>
      </c>
    </row>
    <row r="9" spans="1:14" ht="18" customHeight="1" thickBot="1">
      <c r="C9" s="123"/>
      <c r="D9" s="125"/>
      <c r="E9" s="127"/>
      <c r="F9" s="129"/>
      <c r="G9" s="131"/>
      <c r="H9" s="133"/>
      <c r="I9" s="117"/>
    </row>
    <row r="10" spans="1:14" thickTop="1" thickBot="1">
      <c r="C10" s="11"/>
      <c r="D10" s="12"/>
      <c r="E10" s="12"/>
      <c r="F10" s="12"/>
      <c r="G10" s="13"/>
      <c r="H10" s="12"/>
      <c r="I10" s="14"/>
      <c r="L10" s="15"/>
      <c r="N10" s="16"/>
    </row>
    <row r="11" spans="1:14" ht="18" customHeight="1" thickTop="1">
      <c r="C11" s="17">
        <v>1</v>
      </c>
      <c r="D11" s="18"/>
      <c r="E11" s="118" t="s">
        <v>10</v>
      </c>
      <c r="F11" s="118"/>
      <c r="G11" s="118"/>
      <c r="H11" s="19" t="s">
        <v>11</v>
      </c>
      <c r="I11" s="20">
        <f>+SUM(I12:I13)</f>
        <v>403964.99</v>
      </c>
      <c r="J11" s="21"/>
      <c r="N11" s="16"/>
    </row>
    <row r="12" spans="1:14" ht="18" customHeight="1">
      <c r="A12" s="22"/>
      <c r="B12" s="22"/>
      <c r="C12" s="23"/>
      <c r="D12" s="24" t="s">
        <v>12</v>
      </c>
      <c r="E12" s="25" t="s">
        <v>13</v>
      </c>
      <c r="F12" s="26" t="s">
        <v>14</v>
      </c>
      <c r="G12" s="27">
        <v>0.17380297</v>
      </c>
      <c r="H12" s="28">
        <f>+'[1]Listado de Items Arg'!$H$12</f>
        <v>17667.52</v>
      </c>
      <c r="I12" s="29">
        <f>ROUND(+H12*G12,2)</f>
        <v>3070.67</v>
      </c>
      <c r="J12" s="21"/>
      <c r="K12" s="30"/>
      <c r="L12" s="30"/>
      <c r="N12" s="16"/>
    </row>
    <row r="13" spans="1:14" ht="29.25" customHeight="1" thickBot="1">
      <c r="A13" s="22"/>
      <c r="B13" s="22"/>
      <c r="C13" s="32"/>
      <c r="D13" s="24">
        <v>1.2</v>
      </c>
      <c r="E13" s="33" t="s">
        <v>15</v>
      </c>
      <c r="F13" s="34" t="s">
        <v>16</v>
      </c>
      <c r="G13" s="35">
        <v>4526.2992499999991</v>
      </c>
      <c r="H13" s="28">
        <f>+'[1]Listado de Items Arg'!$H$13</f>
        <v>88.57</v>
      </c>
      <c r="I13" s="29">
        <f>ROUND(+H13*G13,2)</f>
        <v>400894.32</v>
      </c>
      <c r="J13" s="21"/>
      <c r="K13" s="30"/>
      <c r="L13" s="30"/>
      <c r="N13" s="16"/>
    </row>
    <row r="14" spans="1:14" ht="18" customHeight="1" thickTop="1" thickBot="1">
      <c r="A14" s="22"/>
      <c r="B14" s="22"/>
      <c r="C14" s="36"/>
      <c r="D14" s="37"/>
      <c r="E14" s="37"/>
      <c r="F14" s="37"/>
      <c r="G14" s="111"/>
      <c r="H14" s="38"/>
      <c r="I14" s="39"/>
      <c r="J14" s="21"/>
      <c r="K14" s="30"/>
      <c r="L14" s="30"/>
      <c r="N14" s="16"/>
    </row>
    <row r="15" spans="1:14" ht="18" customHeight="1" thickTop="1">
      <c r="A15" s="22"/>
      <c r="B15" s="22"/>
      <c r="C15" s="17">
        <v>2</v>
      </c>
      <c r="D15" s="40"/>
      <c r="E15" s="41" t="s">
        <v>17</v>
      </c>
      <c r="F15" s="42"/>
      <c r="G15" s="112"/>
      <c r="H15" s="19" t="s">
        <v>11</v>
      </c>
      <c r="I15" s="20">
        <f>SUM(I16:I20)</f>
        <v>2859052.23</v>
      </c>
      <c r="J15" s="21"/>
      <c r="K15" s="30"/>
      <c r="L15" s="30"/>
      <c r="N15" s="16"/>
    </row>
    <row r="16" spans="1:14" ht="18" customHeight="1">
      <c r="A16" s="22"/>
      <c r="B16" s="22"/>
      <c r="C16" s="23"/>
      <c r="D16" s="44" t="s">
        <v>18</v>
      </c>
      <c r="E16" s="25" t="s">
        <v>19</v>
      </c>
      <c r="F16" s="26" t="s">
        <v>16</v>
      </c>
      <c r="G16" s="27">
        <v>366.94900000000001</v>
      </c>
      <c r="H16" s="28">
        <f>+'[1]Listado de Items Arg'!$H$16</f>
        <v>1040.3900000000001</v>
      </c>
      <c r="I16" s="29">
        <f>ROUND(+H16*G16,2)</f>
        <v>381770.07</v>
      </c>
      <c r="J16" s="21"/>
      <c r="K16" s="30"/>
      <c r="L16" s="30"/>
      <c r="N16" s="16"/>
    </row>
    <row r="17" spans="1:14" ht="27.75" customHeight="1">
      <c r="A17" s="22"/>
      <c r="B17" s="22"/>
      <c r="C17" s="23"/>
      <c r="D17" s="44" t="s">
        <v>20</v>
      </c>
      <c r="E17" s="33" t="s">
        <v>21</v>
      </c>
      <c r="F17" s="26" t="s">
        <v>22</v>
      </c>
      <c r="G17" s="27">
        <v>11385.78</v>
      </c>
      <c r="H17" s="28">
        <f>+'[1]Listado de Items Arg'!$H$17</f>
        <v>196.55</v>
      </c>
      <c r="I17" s="29">
        <f>ROUND(+H17*G17,2)</f>
        <v>2237875.06</v>
      </c>
      <c r="J17" s="21"/>
      <c r="K17" s="30"/>
      <c r="L17" s="30"/>
      <c r="N17" s="16"/>
    </row>
    <row r="18" spans="1:14" ht="18" customHeight="1">
      <c r="A18" s="22"/>
      <c r="B18" s="22"/>
      <c r="C18" s="23"/>
      <c r="D18" s="44" t="s">
        <v>23</v>
      </c>
      <c r="E18" s="25" t="s">
        <v>24</v>
      </c>
      <c r="F18" s="26" t="s">
        <v>22</v>
      </c>
      <c r="G18" s="27">
        <v>5481</v>
      </c>
      <c r="H18" s="28">
        <f>+'[1]Listado de Items Arg'!$H$18</f>
        <v>13.37</v>
      </c>
      <c r="I18" s="29">
        <f>ROUND(+H18*G18,2)</f>
        <v>73280.97</v>
      </c>
      <c r="J18" s="21"/>
      <c r="K18" s="30"/>
      <c r="L18" s="30"/>
      <c r="N18" s="16"/>
    </row>
    <row r="19" spans="1:14" ht="18" customHeight="1">
      <c r="A19" s="22"/>
      <c r="B19" s="22"/>
      <c r="C19" s="23"/>
      <c r="D19" s="44">
        <v>2.4</v>
      </c>
      <c r="E19" s="33" t="s">
        <v>45</v>
      </c>
      <c r="F19" s="26" t="s">
        <v>16</v>
      </c>
      <c r="G19" s="27">
        <v>363.82499999999999</v>
      </c>
      <c r="H19" s="28">
        <f>+'[1]Listado de Items Arg'!$H$19</f>
        <v>456.61</v>
      </c>
      <c r="I19" s="29">
        <f t="shared" ref="I19:I20" si="0">ROUND(+H19*G19,2)</f>
        <v>166126.13</v>
      </c>
      <c r="J19" s="21"/>
      <c r="K19" s="30"/>
      <c r="L19" s="30"/>
      <c r="N19" s="16"/>
    </row>
    <row r="20" spans="1:14" ht="18" customHeight="1" thickBot="1">
      <c r="A20" s="22"/>
      <c r="B20" s="22"/>
      <c r="C20" s="45"/>
      <c r="D20" s="46">
        <v>2.5</v>
      </c>
      <c r="E20" s="47" t="s">
        <v>46</v>
      </c>
      <c r="F20" s="48" t="s">
        <v>16</v>
      </c>
      <c r="G20" s="49">
        <v>0</v>
      </c>
      <c r="H20" s="50">
        <f>+'[1]Listado de Items Arg'!$H$20</f>
        <v>395.07</v>
      </c>
      <c r="I20" s="51">
        <f t="shared" si="0"/>
        <v>0</v>
      </c>
      <c r="J20" s="21"/>
      <c r="K20" s="30"/>
      <c r="L20" s="30"/>
      <c r="N20" s="16"/>
    </row>
    <row r="21" spans="1:14" ht="18" customHeight="1" thickTop="1" thickBot="1">
      <c r="A21" s="22"/>
      <c r="B21" s="22"/>
      <c r="C21" s="52"/>
      <c r="D21" s="53"/>
      <c r="E21" s="54"/>
      <c r="F21" s="55"/>
      <c r="G21" s="56"/>
      <c r="H21" s="103"/>
      <c r="I21" s="57"/>
      <c r="J21" s="21"/>
      <c r="K21" s="30"/>
      <c r="L21" s="30"/>
      <c r="M21" s="15"/>
      <c r="N21" s="16"/>
    </row>
    <row r="22" spans="1:14" ht="18" customHeight="1" thickTop="1">
      <c r="A22" s="22"/>
      <c r="B22" s="22"/>
      <c r="C22" s="17">
        <v>3</v>
      </c>
      <c r="D22" s="40"/>
      <c r="E22" s="41" t="s">
        <v>25</v>
      </c>
      <c r="F22" s="42"/>
      <c r="G22" s="112"/>
      <c r="H22" s="19" t="s">
        <v>11</v>
      </c>
      <c r="I22" s="20">
        <f>+SUM(I23:I25)</f>
        <v>179240.68</v>
      </c>
      <c r="J22" s="21"/>
      <c r="K22" s="30"/>
      <c r="L22" s="30"/>
      <c r="M22" s="15"/>
      <c r="N22" s="16"/>
    </row>
    <row r="23" spans="1:14" ht="18" customHeight="1">
      <c r="A23" s="22"/>
      <c r="B23" s="22"/>
      <c r="C23" s="58"/>
      <c r="D23" s="44" t="s">
        <v>26</v>
      </c>
      <c r="E23" s="59" t="s">
        <v>27</v>
      </c>
      <c r="F23" s="60" t="s">
        <v>28</v>
      </c>
      <c r="G23" s="61">
        <v>1</v>
      </c>
      <c r="H23" s="28">
        <f>+'[1]Listado de Items Arg'!$H$23</f>
        <v>10852.859999999999</v>
      </c>
      <c r="I23" s="29">
        <f>ROUND(+H23*G23,2)</f>
        <v>10852.86</v>
      </c>
      <c r="J23" s="21"/>
      <c r="K23" s="30"/>
      <c r="L23" s="30"/>
      <c r="M23" s="15"/>
      <c r="N23" s="16"/>
    </row>
    <row r="24" spans="1:14" ht="18" customHeight="1">
      <c r="A24" s="22"/>
      <c r="B24" s="22"/>
      <c r="C24" s="23"/>
      <c r="D24" s="44" t="s">
        <v>29</v>
      </c>
      <c r="E24" s="25" t="s">
        <v>30</v>
      </c>
      <c r="F24" s="26" t="s">
        <v>28</v>
      </c>
      <c r="G24" s="27">
        <v>1</v>
      </c>
      <c r="H24" s="28">
        <f>+'[1]Listado de Items Arg'!$H$24</f>
        <v>4470.78</v>
      </c>
      <c r="I24" s="29">
        <f t="shared" ref="I24:I25" si="1">ROUND(+H24*G24,2)</f>
        <v>4470.78</v>
      </c>
      <c r="J24" s="21"/>
      <c r="K24" s="30"/>
      <c r="L24" s="30"/>
      <c r="M24" s="15"/>
      <c r="N24" s="16"/>
    </row>
    <row r="25" spans="1:14" ht="18" customHeight="1" thickBot="1">
      <c r="A25" s="22"/>
      <c r="B25" s="22"/>
      <c r="C25" s="45"/>
      <c r="D25" s="62" t="s">
        <v>31</v>
      </c>
      <c r="E25" s="63" t="s">
        <v>32</v>
      </c>
      <c r="F25" s="48" t="s">
        <v>33</v>
      </c>
      <c r="G25" s="49">
        <v>1</v>
      </c>
      <c r="H25" s="50">
        <f>5%*(I11+I15+I23+I24)</f>
        <v>163917.04299999998</v>
      </c>
      <c r="I25" s="51">
        <f t="shared" si="1"/>
        <v>163917.04</v>
      </c>
      <c r="K25" s="30"/>
      <c r="L25" s="30"/>
    </row>
    <row r="26" spans="1:14" thickTop="1" thickBot="1">
      <c r="A26" s="22"/>
      <c r="B26" s="64"/>
      <c r="C26" s="65"/>
      <c r="D26" s="66"/>
      <c r="E26" s="67"/>
      <c r="F26" s="55"/>
      <c r="G26" s="68"/>
      <c r="H26" s="69"/>
      <c r="I26" s="70"/>
      <c r="K26" s="30"/>
      <c r="L26" s="30"/>
    </row>
    <row r="27" spans="1:14" thickBot="1">
      <c r="B27" s="71"/>
      <c r="C27" s="72"/>
      <c r="D27" s="73"/>
      <c r="E27" s="74"/>
      <c r="F27" s="75"/>
      <c r="G27" s="119" t="s">
        <v>34</v>
      </c>
      <c r="H27" s="120"/>
      <c r="I27" s="76">
        <f>SUM(I11,I15,I22)</f>
        <v>3442257.9</v>
      </c>
      <c r="K27" s="109"/>
    </row>
    <row r="28" spans="1:14">
      <c r="G28" s="77"/>
      <c r="I28" s="78"/>
    </row>
  </sheetData>
  <mergeCells count="12">
    <mergeCell ref="E11:G11"/>
    <mergeCell ref="G27:H27"/>
    <mergeCell ref="C2:I2"/>
    <mergeCell ref="C4:I4"/>
    <mergeCell ref="C6:I6"/>
    <mergeCell ref="C8:C9"/>
    <mergeCell ref="D8:D9"/>
    <mergeCell ref="E8:E9"/>
    <mergeCell ref="F8:F9"/>
    <mergeCell ref="G8:G9"/>
    <mergeCell ref="H8:H9"/>
    <mergeCell ref="I8:I9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66"/>
  </sheetPr>
  <dimension ref="A1:N28"/>
  <sheetViews>
    <sheetView showGridLines="0" view="pageBreakPreview" zoomScaleNormal="100" zoomScaleSheetLayoutView="100" workbookViewId="0">
      <selection activeCell="K5" sqref="K5"/>
    </sheetView>
  </sheetViews>
  <sheetFormatPr baseColWidth="10" defaultRowHeight="15"/>
  <cols>
    <col min="1" max="1" width="6.7109375" style="1" customWidth="1"/>
    <col min="2" max="2" width="0.85546875" style="1" customWidth="1"/>
    <col min="3" max="3" width="2.7109375" style="2" customWidth="1"/>
    <col min="4" max="4" width="5.140625" style="2" customWidth="1"/>
    <col min="5" max="5" width="41.28515625" style="3" customWidth="1"/>
    <col min="6" max="6" width="4.140625" style="2" customWidth="1"/>
    <col min="7" max="7" width="9.42578125" style="79" customWidth="1"/>
    <col min="8" max="8" width="11.7109375" style="5" bestFit="1" customWidth="1"/>
    <col min="9" max="9" width="17.140625" style="5" bestFit="1" customWidth="1"/>
    <col min="10" max="10" width="11.42578125" style="2" customWidth="1"/>
    <col min="11" max="11" width="13.42578125" style="2" customWidth="1"/>
    <col min="12" max="12" width="20.7109375" style="2" customWidth="1"/>
    <col min="13" max="13" width="11.42578125" style="2" customWidth="1"/>
    <col min="14" max="16384" width="11.42578125" style="2"/>
  </cols>
  <sheetData>
    <row r="1" spans="1:14">
      <c r="G1" s="4"/>
    </row>
    <row r="2" spans="1:14" ht="48.75" customHeight="1">
      <c r="C2" s="113" t="s">
        <v>35</v>
      </c>
      <c r="D2" s="121"/>
      <c r="E2" s="121"/>
      <c r="F2" s="121"/>
      <c r="G2" s="121"/>
      <c r="H2" s="121"/>
      <c r="I2" s="121"/>
    </row>
    <row r="3" spans="1:14" ht="16.5" customHeight="1">
      <c r="C3" s="6"/>
      <c r="D3" s="7"/>
      <c r="E3" s="7"/>
      <c r="F3" s="7"/>
      <c r="G3" s="7"/>
      <c r="H3" s="7"/>
      <c r="I3" s="7"/>
    </row>
    <row r="4" spans="1:14" ht="15" customHeight="1">
      <c r="C4" s="114" t="s">
        <v>1</v>
      </c>
      <c r="D4" s="114"/>
      <c r="E4" s="114"/>
      <c r="F4" s="114"/>
      <c r="G4" s="114"/>
      <c r="H4" s="114"/>
      <c r="I4" s="114"/>
    </row>
    <row r="5" spans="1:14">
      <c r="G5" s="4"/>
    </row>
    <row r="6" spans="1:14" s="10" customFormat="1" ht="28.5" customHeight="1">
      <c r="A6" s="9"/>
      <c r="B6" s="9"/>
      <c r="C6" s="114" t="s">
        <v>36</v>
      </c>
      <c r="D6" s="114"/>
      <c r="E6" s="114"/>
      <c r="F6" s="114"/>
      <c r="G6" s="114"/>
      <c r="H6" s="114"/>
      <c r="I6" s="114"/>
    </row>
    <row r="7" spans="1:14" s="10" customFormat="1" ht="26.25" customHeight="1" thickBot="1">
      <c r="A7" s="9"/>
      <c r="B7" s="9"/>
      <c r="C7" s="8"/>
      <c r="D7" s="8"/>
      <c r="E7" s="8"/>
      <c r="F7" s="8"/>
      <c r="G7" s="8"/>
      <c r="H7" s="8"/>
      <c r="I7" s="8"/>
    </row>
    <row r="8" spans="1:14" ht="18" customHeight="1" thickTop="1" thickBot="1">
      <c r="C8" s="122" t="s">
        <v>3</v>
      </c>
      <c r="D8" s="124" t="s">
        <v>4</v>
      </c>
      <c r="E8" s="126" t="s">
        <v>5</v>
      </c>
      <c r="F8" s="128" t="s">
        <v>6</v>
      </c>
      <c r="G8" s="130" t="s">
        <v>7</v>
      </c>
      <c r="H8" s="132" t="s">
        <v>8</v>
      </c>
      <c r="I8" s="116" t="s">
        <v>9</v>
      </c>
    </row>
    <row r="9" spans="1:14" ht="18" customHeight="1" thickBot="1">
      <c r="C9" s="123"/>
      <c r="D9" s="125"/>
      <c r="E9" s="127"/>
      <c r="F9" s="129"/>
      <c r="G9" s="131"/>
      <c r="H9" s="133"/>
      <c r="I9" s="117"/>
    </row>
    <row r="10" spans="1:14" thickTop="1" thickBot="1">
      <c r="C10" s="11"/>
      <c r="D10" s="12"/>
      <c r="E10" s="12"/>
      <c r="F10" s="12"/>
      <c r="G10" s="13"/>
      <c r="H10" s="12"/>
      <c r="I10" s="14"/>
      <c r="L10" s="15"/>
      <c r="N10" s="16"/>
    </row>
    <row r="11" spans="1:14" ht="18" customHeight="1" thickTop="1">
      <c r="C11" s="17">
        <v>1</v>
      </c>
      <c r="D11" s="18"/>
      <c r="E11" s="118" t="s">
        <v>10</v>
      </c>
      <c r="F11" s="118"/>
      <c r="G11" s="118"/>
      <c r="H11" s="19" t="s">
        <v>11</v>
      </c>
      <c r="I11" s="20">
        <f>+SUM(I12:I13)</f>
        <v>371305.81</v>
      </c>
      <c r="J11" s="21"/>
      <c r="N11" s="16"/>
    </row>
    <row r="12" spans="1:14" ht="18" customHeight="1">
      <c r="A12" s="22"/>
      <c r="B12" s="22"/>
      <c r="C12" s="23"/>
      <c r="D12" s="24" t="s">
        <v>12</v>
      </c>
      <c r="E12" s="25" t="s">
        <v>13</v>
      </c>
      <c r="F12" s="26" t="s">
        <v>14</v>
      </c>
      <c r="G12" s="27">
        <v>0.21780000000000002</v>
      </c>
      <c r="H12" s="28">
        <f>+'[1]Listado de Items Arg'!$H$12</f>
        <v>17667.52</v>
      </c>
      <c r="I12" s="29">
        <f>ROUND(+H12*G12,2)</f>
        <v>3847.99</v>
      </c>
      <c r="J12" s="30"/>
      <c r="K12" s="31"/>
      <c r="L12" s="15"/>
      <c r="N12" s="16"/>
    </row>
    <row r="13" spans="1:14" ht="29.25" customHeight="1" thickBot="1">
      <c r="A13" s="22"/>
      <c r="B13" s="22"/>
      <c r="C13" s="32"/>
      <c r="D13" s="24">
        <v>1.2</v>
      </c>
      <c r="E13" s="33" t="s">
        <v>15</v>
      </c>
      <c r="F13" s="34" t="s">
        <v>16</v>
      </c>
      <c r="G13" s="35">
        <v>4148.784200000001</v>
      </c>
      <c r="H13" s="28">
        <f>+'[1]Listado de Items Arg'!$H$13</f>
        <v>88.57</v>
      </c>
      <c r="I13" s="29">
        <f>ROUND(+H13*G13,2)</f>
        <v>367457.82</v>
      </c>
      <c r="J13" s="30"/>
      <c r="K13" s="31"/>
      <c r="L13" s="31"/>
      <c r="N13" s="16"/>
    </row>
    <row r="14" spans="1:14" ht="18" customHeight="1" thickTop="1" thickBot="1">
      <c r="A14" s="22"/>
      <c r="B14" s="22"/>
      <c r="C14" s="36"/>
      <c r="D14" s="37"/>
      <c r="E14" s="37"/>
      <c r="F14" s="37"/>
      <c r="G14" s="37"/>
      <c r="H14" s="38"/>
      <c r="I14" s="39"/>
      <c r="J14" s="30"/>
      <c r="K14" s="31"/>
      <c r="N14" s="16"/>
    </row>
    <row r="15" spans="1:14" ht="18" customHeight="1" thickTop="1">
      <c r="A15" s="22"/>
      <c r="B15" s="22"/>
      <c r="C15" s="17">
        <v>2</v>
      </c>
      <c r="D15" s="40"/>
      <c r="E15" s="41" t="s">
        <v>17</v>
      </c>
      <c r="F15" s="42"/>
      <c r="G15" s="43"/>
      <c r="H15" s="19" t="s">
        <v>11</v>
      </c>
      <c r="I15" s="20">
        <f>SUM(I17:I20)</f>
        <v>733224.64</v>
      </c>
      <c r="J15" s="30"/>
      <c r="K15" s="31"/>
      <c r="N15" s="16"/>
    </row>
    <row r="16" spans="1:14" ht="18" customHeight="1">
      <c r="A16" s="22"/>
      <c r="B16" s="22"/>
      <c r="C16" s="23"/>
      <c r="D16" s="44" t="s">
        <v>18</v>
      </c>
      <c r="E16" s="25" t="s">
        <v>19</v>
      </c>
      <c r="F16" s="26" t="s">
        <v>16</v>
      </c>
      <c r="G16" s="27">
        <v>0</v>
      </c>
      <c r="H16" s="28">
        <f>+'[1]Listado de Items Arg'!$H$16</f>
        <v>1040.3900000000001</v>
      </c>
      <c r="I16" s="29">
        <f>ROUND(+H16*G16,2)</f>
        <v>0</v>
      </c>
      <c r="J16" s="30"/>
      <c r="K16" s="31"/>
      <c r="N16" s="16"/>
    </row>
    <row r="17" spans="1:14" ht="27.75" customHeight="1">
      <c r="A17" s="22"/>
      <c r="B17" s="22"/>
      <c r="C17" s="23"/>
      <c r="D17" s="44" t="s">
        <v>20</v>
      </c>
      <c r="E17" s="33" t="s">
        <v>21</v>
      </c>
      <c r="F17" s="26" t="s">
        <v>22</v>
      </c>
      <c r="G17" s="27">
        <v>1045.5706800000003</v>
      </c>
      <c r="H17" s="28">
        <f>+'[1]Listado de Items Arg'!$H$17</f>
        <v>196.55</v>
      </c>
      <c r="I17" s="29">
        <f t="shared" ref="I17:I20" si="0">ROUND(+H17*G17,2)</f>
        <v>205506.92</v>
      </c>
      <c r="J17" s="30"/>
      <c r="K17" s="31"/>
      <c r="N17" s="16"/>
    </row>
    <row r="18" spans="1:14" ht="18" customHeight="1">
      <c r="A18" s="22"/>
      <c r="B18" s="22"/>
      <c r="C18" s="23"/>
      <c r="D18" s="44" t="s">
        <v>23</v>
      </c>
      <c r="E18" s="25" t="s">
        <v>24</v>
      </c>
      <c r="F18" s="26" t="s">
        <v>22</v>
      </c>
      <c r="G18" s="27">
        <v>0</v>
      </c>
      <c r="H18" s="28">
        <f>+'[1]Listado de Items Arg'!$H$18</f>
        <v>13.37</v>
      </c>
      <c r="I18" s="29">
        <f t="shared" si="0"/>
        <v>0</v>
      </c>
      <c r="J18" s="30"/>
      <c r="K18" s="31"/>
      <c r="N18" s="16"/>
    </row>
    <row r="19" spans="1:14" ht="18" customHeight="1">
      <c r="A19" s="22"/>
      <c r="B19" s="22"/>
      <c r="C19" s="23"/>
      <c r="D19" s="44">
        <v>2.4</v>
      </c>
      <c r="E19" s="33" t="s">
        <v>45</v>
      </c>
      <c r="F19" s="26" t="s">
        <v>16</v>
      </c>
      <c r="G19" s="27">
        <v>0</v>
      </c>
      <c r="H19" s="28">
        <f>+'[1]Listado de Items Arg'!$H$19</f>
        <v>456.61</v>
      </c>
      <c r="I19" s="29">
        <f t="shared" si="0"/>
        <v>0</v>
      </c>
      <c r="J19" s="30"/>
      <c r="K19" s="31"/>
      <c r="N19" s="16"/>
    </row>
    <row r="20" spans="1:14" ht="18" customHeight="1" thickBot="1">
      <c r="A20" s="22"/>
      <c r="B20" s="22"/>
      <c r="C20" s="45"/>
      <c r="D20" s="46">
        <v>2.5</v>
      </c>
      <c r="E20" s="47" t="s">
        <v>46</v>
      </c>
      <c r="F20" s="48" t="s">
        <v>16</v>
      </c>
      <c r="G20" s="49">
        <v>1335.7574999999999</v>
      </c>
      <c r="H20" s="50">
        <f>+'[1]Listado de Items Arg'!$H$20</f>
        <v>395.07</v>
      </c>
      <c r="I20" s="51">
        <f t="shared" si="0"/>
        <v>527717.72</v>
      </c>
      <c r="J20" s="30"/>
      <c r="K20" s="31"/>
      <c r="N20" s="16"/>
    </row>
    <row r="21" spans="1:14" ht="18" customHeight="1" thickTop="1" thickBot="1">
      <c r="A21" s="22"/>
      <c r="B21" s="22"/>
      <c r="C21" s="52"/>
      <c r="D21" s="53"/>
      <c r="E21" s="54"/>
      <c r="F21" s="55"/>
      <c r="G21" s="56"/>
      <c r="H21" s="103"/>
      <c r="I21" s="57"/>
      <c r="J21" s="30"/>
      <c r="K21" s="31"/>
      <c r="L21" s="15"/>
      <c r="M21" s="15"/>
      <c r="N21" s="16"/>
    </row>
    <row r="22" spans="1:14" ht="18" customHeight="1" thickTop="1">
      <c r="A22" s="22"/>
      <c r="B22" s="22"/>
      <c r="C22" s="17">
        <v>3</v>
      </c>
      <c r="D22" s="40"/>
      <c r="E22" s="41" t="s">
        <v>25</v>
      </c>
      <c r="F22" s="42"/>
      <c r="G22" s="43"/>
      <c r="H22" s="19" t="s">
        <v>11</v>
      </c>
      <c r="I22" s="20">
        <f>+SUM(I23:I25)</f>
        <v>71316.34</v>
      </c>
      <c r="J22" s="30"/>
      <c r="K22" s="31"/>
      <c r="L22" s="15"/>
      <c r="M22" s="15"/>
      <c r="N22" s="16"/>
    </row>
    <row r="23" spans="1:14" ht="18" customHeight="1">
      <c r="A23" s="22"/>
      <c r="B23" s="22"/>
      <c r="C23" s="58"/>
      <c r="D23" s="44" t="s">
        <v>26</v>
      </c>
      <c r="E23" s="59" t="s">
        <v>27</v>
      </c>
      <c r="F23" s="60" t="s">
        <v>28</v>
      </c>
      <c r="G23" s="61">
        <v>1</v>
      </c>
      <c r="H23" s="28">
        <f>+'[1]Listado de Items Arg'!$H$23</f>
        <v>10852.859999999999</v>
      </c>
      <c r="I23" s="29">
        <f>ROUND(+H23*G23,2)</f>
        <v>10852.86</v>
      </c>
      <c r="J23" s="30"/>
      <c r="K23" s="31"/>
      <c r="L23" s="15"/>
      <c r="M23" s="15"/>
      <c r="N23" s="16"/>
    </row>
    <row r="24" spans="1:14" ht="18" customHeight="1">
      <c r="A24" s="22"/>
      <c r="B24" s="22"/>
      <c r="C24" s="23"/>
      <c r="D24" s="44" t="s">
        <v>29</v>
      </c>
      <c r="E24" s="25" t="s">
        <v>30</v>
      </c>
      <c r="F24" s="26" t="s">
        <v>28</v>
      </c>
      <c r="G24" s="27">
        <v>1</v>
      </c>
      <c r="H24" s="28">
        <f>+'[1]Listado de Items Arg'!$H$24</f>
        <v>4470.78</v>
      </c>
      <c r="I24" s="29">
        <f t="shared" ref="I24:I25" si="1">ROUND(+H24*G24,2)</f>
        <v>4470.78</v>
      </c>
      <c r="J24" s="30"/>
      <c r="K24" s="31"/>
      <c r="L24" s="15"/>
      <c r="M24" s="15"/>
      <c r="N24" s="16"/>
    </row>
    <row r="25" spans="1:14" ht="18" customHeight="1" thickBot="1">
      <c r="A25" s="22"/>
      <c r="B25" s="22"/>
      <c r="C25" s="45"/>
      <c r="D25" s="62" t="s">
        <v>31</v>
      </c>
      <c r="E25" s="63" t="s">
        <v>32</v>
      </c>
      <c r="F25" s="48" t="s">
        <v>33</v>
      </c>
      <c r="G25" s="49">
        <v>1</v>
      </c>
      <c r="H25" s="50">
        <f>5%*(I11+I15+I23+I24)</f>
        <v>55992.704500000007</v>
      </c>
      <c r="I25" s="51">
        <f t="shared" si="1"/>
        <v>55992.7</v>
      </c>
      <c r="J25" s="31"/>
      <c r="K25" s="31"/>
    </row>
    <row r="26" spans="1:14" thickTop="1" thickBot="1">
      <c r="A26" s="22"/>
      <c r="B26" s="64"/>
      <c r="C26" s="65"/>
      <c r="D26" s="66"/>
      <c r="E26" s="67"/>
      <c r="F26" s="55"/>
      <c r="G26" s="68"/>
      <c r="H26" s="69"/>
      <c r="I26" s="70"/>
    </row>
    <row r="27" spans="1:14" thickBot="1">
      <c r="B27" s="71"/>
      <c r="C27" s="72"/>
      <c r="D27" s="73"/>
      <c r="E27" s="74"/>
      <c r="F27" s="75"/>
      <c r="G27" s="119" t="s">
        <v>34</v>
      </c>
      <c r="H27" s="120"/>
      <c r="I27" s="76">
        <f>ROUND(SUM(I11,I15,I22),1)</f>
        <v>1175846.8</v>
      </c>
    </row>
    <row r="28" spans="1:14">
      <c r="G28" s="77"/>
      <c r="I28" s="78"/>
    </row>
  </sheetData>
  <mergeCells count="12">
    <mergeCell ref="E11:G11"/>
    <mergeCell ref="G27:H27"/>
    <mergeCell ref="C2:I2"/>
    <mergeCell ref="C4:I4"/>
    <mergeCell ref="C6:I6"/>
    <mergeCell ref="C8:C9"/>
    <mergeCell ref="D8:D9"/>
    <mergeCell ref="E8:E9"/>
    <mergeCell ref="F8:F9"/>
    <mergeCell ref="G8:G9"/>
    <mergeCell ref="H8:H9"/>
    <mergeCell ref="I8:I9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N28"/>
  <sheetViews>
    <sheetView showGridLines="0" view="pageBreakPreview" zoomScaleNormal="100" zoomScaleSheetLayoutView="100" workbookViewId="0">
      <selection activeCell="K6" sqref="K6"/>
    </sheetView>
  </sheetViews>
  <sheetFormatPr baseColWidth="10" defaultRowHeight="15"/>
  <cols>
    <col min="1" max="1" width="6.7109375" style="1" customWidth="1"/>
    <col min="2" max="2" width="0.85546875" style="1" customWidth="1"/>
    <col min="3" max="3" width="2.7109375" style="2" customWidth="1"/>
    <col min="4" max="4" width="5.140625" style="2" customWidth="1"/>
    <col min="5" max="5" width="41.28515625" style="3" customWidth="1"/>
    <col min="6" max="6" width="4.140625" style="2" customWidth="1"/>
    <col min="7" max="7" width="9.42578125" style="79" customWidth="1"/>
    <col min="8" max="8" width="11.7109375" style="5" bestFit="1" customWidth="1"/>
    <col min="9" max="9" width="15.42578125" style="5" customWidth="1"/>
    <col min="10" max="13" width="11.42578125" style="2" customWidth="1"/>
    <col min="14" max="16384" width="11.42578125" style="2"/>
  </cols>
  <sheetData>
    <row r="1" spans="1:14">
      <c r="G1" s="4"/>
    </row>
    <row r="2" spans="1:14" ht="48.75" customHeight="1">
      <c r="C2" s="113" t="s">
        <v>0</v>
      </c>
      <c r="D2" s="121"/>
      <c r="E2" s="121"/>
      <c r="F2" s="121"/>
      <c r="G2" s="121"/>
      <c r="H2" s="121"/>
      <c r="I2" s="121"/>
    </row>
    <row r="3" spans="1:14" ht="16.5" customHeight="1">
      <c r="C3" s="6"/>
      <c r="D3" s="7"/>
      <c r="E3" s="7"/>
      <c r="F3" s="7"/>
      <c r="G3" s="7"/>
      <c r="H3" s="7"/>
      <c r="I3" s="7"/>
    </row>
    <row r="4" spans="1:14" ht="15" customHeight="1">
      <c r="C4" s="114" t="s">
        <v>1</v>
      </c>
      <c r="D4" s="114"/>
      <c r="E4" s="114"/>
      <c r="F4" s="114"/>
      <c r="G4" s="114"/>
      <c r="H4" s="114"/>
      <c r="I4" s="114"/>
    </row>
    <row r="5" spans="1:14" ht="15" customHeight="1">
      <c r="C5" s="8"/>
      <c r="D5" s="8"/>
      <c r="E5" s="8"/>
      <c r="F5" s="8"/>
      <c r="G5" s="8"/>
      <c r="H5" s="8"/>
      <c r="I5" s="8"/>
    </row>
    <row r="6" spans="1:14" s="10" customFormat="1" ht="28.5" customHeight="1">
      <c r="A6" s="9"/>
      <c r="B6" s="9"/>
      <c r="C6" s="114" t="s">
        <v>2</v>
      </c>
      <c r="D6" s="114"/>
      <c r="E6" s="114"/>
      <c r="F6" s="114"/>
      <c r="G6" s="114"/>
      <c r="H6" s="114"/>
      <c r="I6" s="114"/>
    </row>
    <row r="7" spans="1:14" s="10" customFormat="1" ht="26.25" customHeight="1" thickBot="1">
      <c r="A7" s="9"/>
      <c r="B7" s="9"/>
      <c r="C7" s="8"/>
      <c r="D7" s="8"/>
      <c r="E7" s="8"/>
      <c r="F7" s="8"/>
      <c r="G7" s="8"/>
      <c r="H7" s="8"/>
      <c r="I7" s="8"/>
    </row>
    <row r="8" spans="1:14" ht="18" customHeight="1" thickTop="1" thickBot="1">
      <c r="C8" s="122" t="s">
        <v>3</v>
      </c>
      <c r="D8" s="124" t="s">
        <v>4</v>
      </c>
      <c r="E8" s="126" t="s">
        <v>5</v>
      </c>
      <c r="F8" s="128" t="s">
        <v>6</v>
      </c>
      <c r="G8" s="130" t="s">
        <v>7</v>
      </c>
      <c r="H8" s="132" t="s">
        <v>8</v>
      </c>
      <c r="I8" s="116" t="s">
        <v>9</v>
      </c>
    </row>
    <row r="9" spans="1:14" ht="18" customHeight="1" thickBot="1">
      <c r="C9" s="123"/>
      <c r="D9" s="125"/>
      <c r="E9" s="127"/>
      <c r="F9" s="129"/>
      <c r="G9" s="131"/>
      <c r="H9" s="133"/>
      <c r="I9" s="117"/>
    </row>
    <row r="10" spans="1:14" thickTop="1" thickBot="1">
      <c r="C10" s="11"/>
      <c r="D10" s="12"/>
      <c r="E10" s="12"/>
      <c r="F10" s="12"/>
      <c r="G10" s="13"/>
      <c r="H10" s="12"/>
      <c r="I10" s="14"/>
      <c r="L10" s="15"/>
      <c r="N10" s="16"/>
    </row>
    <row r="11" spans="1:14" ht="18" customHeight="1" thickTop="1">
      <c r="C11" s="17">
        <v>1</v>
      </c>
      <c r="D11" s="18"/>
      <c r="E11" s="118" t="s">
        <v>10</v>
      </c>
      <c r="F11" s="118"/>
      <c r="G11" s="118"/>
      <c r="H11" s="19" t="s">
        <v>11</v>
      </c>
      <c r="I11" s="20">
        <f>+SUM(I12:I13)</f>
        <v>860985.11999999988</v>
      </c>
      <c r="J11" s="21"/>
      <c r="N11" s="16"/>
    </row>
    <row r="12" spans="1:14" ht="18" customHeight="1">
      <c r="A12" s="22"/>
      <c r="B12" s="22"/>
      <c r="C12" s="23"/>
      <c r="D12" s="24" t="s">
        <v>12</v>
      </c>
      <c r="E12" s="25" t="s">
        <v>13</v>
      </c>
      <c r="F12" s="26" t="s">
        <v>14</v>
      </c>
      <c r="G12" s="27">
        <v>5.138649054</v>
      </c>
      <c r="H12" s="28">
        <f>+'[1]Listado de Items Arg'!$H$12</f>
        <v>17667.52</v>
      </c>
      <c r="I12" s="29">
        <f>ROUND(+H12*G12,2)</f>
        <v>90787.18</v>
      </c>
      <c r="J12" s="30"/>
      <c r="K12" s="31"/>
      <c r="L12" s="15"/>
      <c r="N12" s="16"/>
    </row>
    <row r="13" spans="1:14" ht="29.25" customHeight="1" thickBot="1">
      <c r="A13" s="22"/>
      <c r="B13" s="22"/>
      <c r="C13" s="32"/>
      <c r="D13" s="24">
        <v>1.2</v>
      </c>
      <c r="E13" s="33" t="s">
        <v>15</v>
      </c>
      <c r="F13" s="34" t="s">
        <v>16</v>
      </c>
      <c r="G13" s="35">
        <v>8695.9235000000008</v>
      </c>
      <c r="H13" s="28">
        <f>+'[1]Listado de Items Arg'!$H$13</f>
        <v>88.57</v>
      </c>
      <c r="I13" s="29">
        <f>ROUND(+H13*G13,2)</f>
        <v>770197.94</v>
      </c>
      <c r="J13" s="30"/>
      <c r="K13" s="31"/>
      <c r="N13" s="16"/>
    </row>
    <row r="14" spans="1:14" ht="18" customHeight="1" thickTop="1" thickBot="1">
      <c r="A14" s="22"/>
      <c r="B14" s="22"/>
      <c r="C14" s="36"/>
      <c r="D14" s="37"/>
      <c r="E14" s="37"/>
      <c r="F14" s="37"/>
      <c r="G14" s="37"/>
      <c r="H14" s="38"/>
      <c r="I14" s="39"/>
      <c r="J14" s="30"/>
      <c r="K14" s="31"/>
      <c r="N14" s="16"/>
    </row>
    <row r="15" spans="1:14" ht="18" customHeight="1" thickTop="1">
      <c r="A15" s="22"/>
      <c r="B15" s="22"/>
      <c r="C15" s="17">
        <v>2</v>
      </c>
      <c r="D15" s="40"/>
      <c r="E15" s="41" t="s">
        <v>17</v>
      </c>
      <c r="F15" s="42"/>
      <c r="G15" s="43"/>
      <c r="H15" s="19" t="s">
        <v>11</v>
      </c>
      <c r="I15" s="20">
        <f>SUM(I16:I20)</f>
        <v>0</v>
      </c>
      <c r="J15" s="30"/>
      <c r="K15" s="31"/>
      <c r="N15" s="16"/>
    </row>
    <row r="16" spans="1:14" ht="18" customHeight="1">
      <c r="A16" s="22"/>
      <c r="B16" s="22"/>
      <c r="C16" s="23"/>
      <c r="D16" s="44" t="s">
        <v>18</v>
      </c>
      <c r="E16" s="25" t="s">
        <v>19</v>
      </c>
      <c r="F16" s="26" t="s">
        <v>16</v>
      </c>
      <c r="G16" s="27">
        <v>0</v>
      </c>
      <c r="H16" s="28">
        <f>+'[1]Listado de Items Arg'!$H$16</f>
        <v>1040.3900000000001</v>
      </c>
      <c r="I16" s="29">
        <f>ROUND(+H16*G16,2)</f>
        <v>0</v>
      </c>
      <c r="J16" s="30"/>
      <c r="K16" s="31"/>
      <c r="N16" s="16"/>
    </row>
    <row r="17" spans="1:14" ht="27.75" customHeight="1">
      <c r="A17" s="22"/>
      <c r="B17" s="22"/>
      <c r="C17" s="23"/>
      <c r="D17" s="44" t="s">
        <v>20</v>
      </c>
      <c r="E17" s="33" t="s">
        <v>21</v>
      </c>
      <c r="F17" s="26" t="s">
        <v>22</v>
      </c>
      <c r="G17" s="27">
        <v>0</v>
      </c>
      <c r="H17" s="28">
        <f>+'[1]Listado de Items Arg'!$H$17</f>
        <v>196.55</v>
      </c>
      <c r="I17" s="29">
        <f t="shared" ref="I17:I20" si="0">ROUND(+H17*G17,2)</f>
        <v>0</v>
      </c>
      <c r="J17" s="30"/>
      <c r="K17" s="31"/>
      <c r="N17" s="16"/>
    </row>
    <row r="18" spans="1:14" ht="18" customHeight="1">
      <c r="A18" s="22"/>
      <c r="B18" s="22"/>
      <c r="C18" s="23"/>
      <c r="D18" s="44" t="s">
        <v>23</v>
      </c>
      <c r="E18" s="25" t="s">
        <v>24</v>
      </c>
      <c r="F18" s="26" t="s">
        <v>22</v>
      </c>
      <c r="G18" s="27">
        <v>0</v>
      </c>
      <c r="H18" s="28">
        <f>+'[1]Listado de Items Arg'!$H$18</f>
        <v>13.37</v>
      </c>
      <c r="I18" s="29">
        <f t="shared" si="0"/>
        <v>0</v>
      </c>
      <c r="J18" s="30"/>
      <c r="K18" s="31"/>
      <c r="N18" s="16"/>
    </row>
    <row r="19" spans="1:14" ht="18" customHeight="1">
      <c r="A19" s="22"/>
      <c r="B19" s="22"/>
      <c r="C19" s="23"/>
      <c r="D19" s="44">
        <v>2.4</v>
      </c>
      <c r="E19" s="33" t="s">
        <v>45</v>
      </c>
      <c r="F19" s="26" t="s">
        <v>16</v>
      </c>
      <c r="G19" s="27">
        <v>0</v>
      </c>
      <c r="H19" s="28">
        <f>+'[1]Listado de Items Arg'!$H$19</f>
        <v>456.61</v>
      </c>
      <c r="I19" s="29">
        <f t="shared" si="0"/>
        <v>0</v>
      </c>
      <c r="J19" s="30"/>
      <c r="K19" s="31"/>
      <c r="N19" s="16"/>
    </row>
    <row r="20" spans="1:14" ht="18" customHeight="1" thickBot="1">
      <c r="A20" s="22"/>
      <c r="B20" s="22"/>
      <c r="C20" s="45"/>
      <c r="D20" s="46">
        <v>2.5</v>
      </c>
      <c r="E20" s="47" t="s">
        <v>46</v>
      </c>
      <c r="F20" s="48" t="s">
        <v>16</v>
      </c>
      <c r="G20" s="49">
        <v>0</v>
      </c>
      <c r="H20" s="50">
        <f>+'[1]Listado de Items Arg'!$H$20</f>
        <v>395.07</v>
      </c>
      <c r="I20" s="51">
        <f t="shared" si="0"/>
        <v>0</v>
      </c>
      <c r="J20" s="30"/>
      <c r="K20" s="31"/>
      <c r="N20" s="16"/>
    </row>
    <row r="21" spans="1:14" ht="18" customHeight="1" thickTop="1" thickBot="1">
      <c r="A21" s="22"/>
      <c r="B21" s="22"/>
      <c r="C21" s="52"/>
      <c r="D21" s="53"/>
      <c r="E21" s="54"/>
      <c r="F21" s="55"/>
      <c r="G21" s="56"/>
      <c r="H21" s="103"/>
      <c r="I21" s="57"/>
      <c r="J21" s="30"/>
      <c r="K21" s="31"/>
      <c r="L21" s="15"/>
      <c r="M21" s="15"/>
      <c r="N21" s="16"/>
    </row>
    <row r="22" spans="1:14" ht="18" customHeight="1" thickTop="1">
      <c r="A22" s="22"/>
      <c r="B22" s="22"/>
      <c r="C22" s="17">
        <v>3</v>
      </c>
      <c r="D22" s="40"/>
      <c r="E22" s="41" t="s">
        <v>25</v>
      </c>
      <c r="F22" s="42"/>
      <c r="G22" s="43"/>
      <c r="H22" s="19" t="s">
        <v>11</v>
      </c>
      <c r="I22" s="20">
        <f>+SUM(I23:I25)</f>
        <v>59139.08</v>
      </c>
      <c r="J22" s="30"/>
      <c r="K22" s="31"/>
      <c r="L22" s="15"/>
      <c r="M22" s="15"/>
      <c r="N22" s="16"/>
    </row>
    <row r="23" spans="1:14" ht="18" customHeight="1">
      <c r="A23" s="22"/>
      <c r="B23" s="22"/>
      <c r="C23" s="58"/>
      <c r="D23" s="44" t="s">
        <v>26</v>
      </c>
      <c r="E23" s="59" t="s">
        <v>27</v>
      </c>
      <c r="F23" s="60" t="s">
        <v>28</v>
      </c>
      <c r="G23" s="61">
        <v>1</v>
      </c>
      <c r="H23" s="28">
        <f>+'[1]Listado de Items Arg'!$H$23</f>
        <v>10852.859999999999</v>
      </c>
      <c r="I23" s="29">
        <f>ROUND(+H23*G23,2)</f>
        <v>10852.86</v>
      </c>
      <c r="J23" s="30"/>
      <c r="K23" s="31"/>
      <c r="L23" s="15"/>
      <c r="M23" s="15"/>
      <c r="N23" s="16"/>
    </row>
    <row r="24" spans="1:14" ht="18" customHeight="1">
      <c r="A24" s="22"/>
      <c r="B24" s="22"/>
      <c r="C24" s="23"/>
      <c r="D24" s="44" t="s">
        <v>29</v>
      </c>
      <c r="E24" s="25" t="s">
        <v>30</v>
      </c>
      <c r="F24" s="26" t="s">
        <v>28</v>
      </c>
      <c r="G24" s="27">
        <v>1</v>
      </c>
      <c r="H24" s="28">
        <f>+'[1]Listado de Items Arg'!$H$24</f>
        <v>4470.78</v>
      </c>
      <c r="I24" s="29">
        <f t="shared" ref="I24:I25" si="1">ROUND(+H24*G24,2)</f>
        <v>4470.78</v>
      </c>
      <c r="J24" s="30"/>
      <c r="K24" s="31"/>
      <c r="L24" s="15"/>
      <c r="M24" s="15"/>
      <c r="N24" s="16"/>
    </row>
    <row r="25" spans="1:14" ht="18" customHeight="1" thickBot="1">
      <c r="A25" s="22"/>
      <c r="B25" s="22"/>
      <c r="C25" s="45"/>
      <c r="D25" s="62" t="s">
        <v>31</v>
      </c>
      <c r="E25" s="63" t="s">
        <v>32</v>
      </c>
      <c r="F25" s="48" t="s">
        <v>33</v>
      </c>
      <c r="G25" s="49">
        <v>1</v>
      </c>
      <c r="H25" s="50">
        <f>5%*(I11+I15+I23+I24)</f>
        <v>43815.437999999995</v>
      </c>
      <c r="I25" s="51">
        <f t="shared" si="1"/>
        <v>43815.44</v>
      </c>
      <c r="J25" s="31"/>
      <c r="K25" s="31"/>
    </row>
    <row r="26" spans="1:14" thickTop="1" thickBot="1">
      <c r="A26" s="22"/>
      <c r="B26" s="64"/>
      <c r="C26" s="65"/>
      <c r="D26" s="66"/>
      <c r="E26" s="67"/>
      <c r="F26" s="55"/>
      <c r="G26" s="68"/>
      <c r="H26" s="69"/>
      <c r="I26" s="70"/>
      <c r="J26" s="31"/>
    </row>
    <row r="27" spans="1:14" thickBot="1">
      <c r="B27" s="71"/>
      <c r="C27" s="72"/>
      <c r="D27" s="73"/>
      <c r="E27" s="74"/>
      <c r="F27" s="75"/>
      <c r="G27" s="119" t="s">
        <v>34</v>
      </c>
      <c r="H27" s="120"/>
      <c r="I27" s="76">
        <f>SUM(I11,I15,I22)</f>
        <v>920124.19999999984</v>
      </c>
    </row>
    <row r="28" spans="1:14">
      <c r="G28" s="77"/>
      <c r="I28" s="78"/>
    </row>
  </sheetData>
  <mergeCells count="12">
    <mergeCell ref="E11:G11"/>
    <mergeCell ref="G27:H27"/>
    <mergeCell ref="C2:I2"/>
    <mergeCell ref="C4:I4"/>
    <mergeCell ref="C6:I6"/>
    <mergeCell ref="C8:C9"/>
    <mergeCell ref="D8:D9"/>
    <mergeCell ref="E8:E9"/>
    <mergeCell ref="F8:F9"/>
    <mergeCell ref="G8:G9"/>
    <mergeCell ref="H8:H9"/>
    <mergeCell ref="I8:I9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Resumen Presup.</vt:lpstr>
      <vt:lpstr>Pres-Total Arg (1)</vt:lpstr>
      <vt:lpstr>Presup Margen Arg Pte</vt:lpstr>
      <vt:lpstr>Presup meandros Arg</vt:lpstr>
      <vt:lpstr>Presup Terraplen Def RP N°54</vt:lpstr>
      <vt:lpstr>Hoja1</vt:lpstr>
      <vt:lpstr>Hoja2</vt:lpstr>
      <vt:lpstr>Hoja3</vt:lpstr>
      <vt:lpstr>'Pres-Total Arg (1)'!Área_de_impresión</vt:lpstr>
      <vt:lpstr>'Presup Margen Arg Pte'!Área_de_impresión</vt:lpstr>
      <vt:lpstr>'Presup meandros Arg'!Área_de_impresión</vt:lpstr>
      <vt:lpstr>'Presup Terraplen Def RP N°54'!Área_de_impresión</vt:lpstr>
      <vt:lpstr>'Resumen Presup.'!Área_de_impresión</vt:lpstr>
      <vt:lpstr>'Resumen Presup.'!Títulos_a_imprimir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dibujante</dc:creator>
  <cp:lastModifiedBy>rodolfo</cp:lastModifiedBy>
  <cp:lastPrinted>2012-07-16T15:32:53Z</cp:lastPrinted>
  <dcterms:created xsi:type="dcterms:W3CDTF">2012-07-05T20:41:59Z</dcterms:created>
  <dcterms:modified xsi:type="dcterms:W3CDTF">2012-07-16T15:59:28Z</dcterms:modified>
</cp:coreProperties>
</file>